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105" windowWidth="14805" windowHeight="8010" tabRatio="748" activeTab="2"/>
  </bookViews>
  <sheets>
    <sheet name="Precautions" sheetId="11" r:id="rId1"/>
    <sheet name="Overview of process" sheetId="5" r:id="rId2"/>
    <sheet name="Standard BOM" sheetId="1" r:id="rId3"/>
    <sheet name="Engineer BOM" sheetId="9" r:id="rId4"/>
    <sheet name="Hero BOM" sheetId="8" r:id="rId5"/>
    <sheet name="Other robots " sheetId="10" r:id="rId6"/>
    <sheet name="Pull-down menu options" sheetId="6" r:id="rId7"/>
  </sheets>
  <calcPr calcId="152511"/>
</workbook>
</file>

<file path=xl/calcChain.xml><?xml version="1.0" encoding="utf-8"?>
<calcChain xmlns="http://schemas.openxmlformats.org/spreadsheetml/2006/main">
  <c r="N13" i="1" l="1"/>
  <c r="O13" i="1"/>
  <c r="N2" i="9"/>
  <c r="O2" i="9" s="1"/>
  <c r="N3" i="9"/>
  <c r="O3" i="9" s="1"/>
  <c r="N4" i="9"/>
  <c r="O4" i="9" s="1"/>
  <c r="N5" i="9"/>
  <c r="O5" i="9" s="1"/>
  <c r="N6" i="9"/>
  <c r="O6" i="9" s="1"/>
  <c r="N7" i="9"/>
  <c r="O7" i="9" s="1"/>
  <c r="N8" i="9"/>
  <c r="O8" i="9" s="1"/>
  <c r="N9" i="9"/>
  <c r="O9" i="9" s="1"/>
  <c r="N10" i="9"/>
  <c r="O10" i="9" s="1"/>
  <c r="N11" i="9"/>
  <c r="O11" i="9" s="1"/>
  <c r="N12" i="9"/>
  <c r="O12" i="9" s="1"/>
  <c r="N13" i="9"/>
  <c r="O13" i="9" s="1"/>
  <c r="O15" i="9" s="1"/>
  <c r="N2" i="8"/>
  <c r="O2" i="8" s="1"/>
  <c r="N3" i="8"/>
  <c r="O3" i="8" s="1"/>
  <c r="N4" i="8"/>
  <c r="O4" i="8" s="1"/>
  <c r="N5" i="8"/>
  <c r="O5" i="8"/>
  <c r="N6" i="8"/>
  <c r="O6" i="8" s="1"/>
  <c r="N7" i="8"/>
  <c r="O7" i="8"/>
  <c r="N8" i="8"/>
  <c r="O8" i="8" s="1"/>
  <c r="N9" i="8"/>
  <c r="O9" i="8" s="1"/>
  <c r="N10" i="8"/>
  <c r="O10" i="8" s="1"/>
  <c r="N11" i="8"/>
  <c r="O11" i="8" s="1"/>
  <c r="N12" i="8"/>
  <c r="O12" i="8" s="1"/>
  <c r="N13" i="8"/>
  <c r="O13" i="8"/>
  <c r="N2" i="10"/>
  <c r="O2" i="10" s="1"/>
  <c r="N3" i="10"/>
  <c r="O3" i="10" s="1"/>
  <c r="N4" i="10"/>
  <c r="O4" i="10" s="1"/>
  <c r="N5" i="10"/>
  <c r="O5" i="10" s="1"/>
  <c r="N6" i="10"/>
  <c r="O6" i="10" s="1"/>
  <c r="N7" i="10"/>
  <c r="O7" i="10" s="1"/>
  <c r="N8" i="10"/>
  <c r="O8" i="10" s="1"/>
  <c r="N9" i="10"/>
  <c r="O9" i="10" s="1"/>
  <c r="N10" i="10"/>
  <c r="O10" i="10"/>
  <c r="N11" i="10"/>
  <c r="O11" i="10" s="1"/>
  <c r="N12" i="10"/>
  <c r="O12" i="10" s="1"/>
  <c r="N13" i="10"/>
  <c r="O13" i="10" s="1"/>
  <c r="O15" i="10" l="1"/>
  <c r="O15" i="8"/>
  <c r="E11" i="5" l="1"/>
  <c r="E9" i="5"/>
  <c r="E4" i="5"/>
  <c r="E10" i="5"/>
  <c r="E8" i="5"/>
  <c r="D9" i="5"/>
  <c r="D8" i="5"/>
  <c r="D4" i="5"/>
  <c r="C11" i="5"/>
  <c r="C9" i="5"/>
  <c r="C10" i="5"/>
  <c r="C8" i="5"/>
  <c r="B11" i="5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B9" i="5" s="1"/>
  <c r="N6" i="1"/>
  <c r="O6" i="1" s="1"/>
  <c r="B4" i="5" s="1"/>
  <c r="N5" i="1"/>
  <c r="O5" i="1" s="1"/>
  <c r="B10" i="5" s="1"/>
  <c r="N4" i="1"/>
  <c r="O4" i="1" s="1"/>
  <c r="N3" i="1"/>
  <c r="O3" i="1" s="1"/>
  <c r="B8" i="5" s="1"/>
  <c r="N2" i="1"/>
  <c r="O2" i="1" s="1"/>
  <c r="E15" i="5"/>
  <c r="D15" i="5"/>
  <c r="C15" i="5"/>
  <c r="B15" i="5"/>
  <c r="D11" i="5"/>
  <c r="D10" i="5"/>
  <c r="E7" i="5"/>
  <c r="D7" i="5"/>
  <c r="C7" i="5"/>
  <c r="B7" i="5"/>
  <c r="E6" i="5"/>
  <c r="D6" i="5"/>
  <c r="C6" i="5"/>
  <c r="B6" i="5"/>
  <c r="E5" i="5"/>
  <c r="D5" i="5"/>
  <c r="C5" i="5"/>
  <c r="B5" i="5"/>
  <c r="C4" i="5"/>
  <c r="E3" i="5"/>
  <c r="D3" i="5"/>
  <c r="C3" i="5"/>
  <c r="B3" i="5"/>
  <c r="C2" i="5"/>
  <c r="F3" i="5" l="1"/>
  <c r="F15" i="5"/>
  <c r="F4" i="5"/>
  <c r="F8" i="5"/>
  <c r="F5" i="5"/>
  <c r="F6" i="5"/>
  <c r="F7" i="5"/>
  <c r="C14" i="5"/>
  <c r="C16" i="5" s="1"/>
  <c r="B2" i="5"/>
  <c r="O15" i="1"/>
  <c r="E2" i="5"/>
  <c r="E14" i="5" s="1"/>
  <c r="E16" i="5" s="1"/>
  <c r="F9" i="5"/>
  <c r="D2" i="5"/>
  <c r="D14" i="5" s="1"/>
  <c r="D16" i="5" s="1"/>
  <c r="F10" i="5"/>
  <c r="F11" i="5"/>
  <c r="B14" i="5" l="1"/>
  <c r="B16" i="5" s="1"/>
  <c r="F2" i="5"/>
  <c r="F14" i="5" s="1"/>
  <c r="F16" i="5" s="1"/>
</calcChain>
</file>

<file path=xl/sharedStrings.xml><?xml version="1.0" encoding="utf-8"?>
<sst xmlns="http://schemas.openxmlformats.org/spreadsheetml/2006/main" count="529" uniqueCount="160">
  <si>
    <r>
      <rPr>
        <sz val="11"/>
        <color rgb="FF000000"/>
        <rFont val="微软雅黑"/>
        <family val="2"/>
        <charset val="134"/>
      </rPr>
      <t>3D printing</t>
    </r>
  </si>
  <si>
    <r>
      <rPr>
        <sz val="11"/>
        <color rgb="FF000000"/>
        <rFont val="微软雅黑"/>
        <family val="2"/>
        <charset val="134"/>
      </rPr>
      <t>Sheet metal</t>
    </r>
  </si>
  <si>
    <r>
      <rPr>
        <sz val="11"/>
        <color rgb="FF000000"/>
        <rFont val="微软雅黑"/>
        <family val="2"/>
        <charset val="134"/>
      </rPr>
      <t>Cables</t>
    </r>
  </si>
  <si>
    <t xml:space="preserve">     </t>
  </si>
  <si>
    <r>
      <rPr>
        <b/>
        <sz val="11"/>
        <color rgb="FFFFFFFF"/>
        <rFont val="微软雅黑"/>
        <family val="2"/>
      </rPr>
      <t>Engineer</t>
    </r>
  </si>
  <si>
    <r>
      <rPr>
        <b/>
        <sz val="11"/>
        <color rgb="FFFFFFFF"/>
        <rFont val="微软雅黑"/>
        <family val="2"/>
      </rPr>
      <t>Standard</t>
    </r>
  </si>
  <si>
    <r>
      <rPr>
        <b/>
        <sz val="11"/>
        <color rgb="FFFFFFFF"/>
        <rFont val="微软雅黑"/>
        <family val="2"/>
      </rPr>
      <t>Hero</t>
    </r>
  </si>
  <si>
    <r>
      <rPr>
        <b/>
        <sz val="11"/>
        <color rgb="FFFFFFFF"/>
        <rFont val="微软雅黑"/>
        <family val="2"/>
      </rPr>
      <t>Total cost</t>
    </r>
  </si>
  <si>
    <r>
      <rPr>
        <sz val="11"/>
        <color rgb="FF000000"/>
        <rFont val="微软雅黑"/>
        <family val="2"/>
        <charset val="134"/>
      </rPr>
      <t>Chassis</t>
    </r>
  </si>
  <si>
    <r>
      <rPr>
        <sz val="11"/>
        <color rgb="FF000000"/>
        <rFont val="微软雅黑"/>
        <family val="2"/>
        <charset val="134"/>
      </rPr>
      <t>Hardware</t>
    </r>
  </si>
  <si>
    <r>
      <rPr>
        <sz val="11"/>
        <color rgb="FF000000"/>
        <rFont val="微软雅黑"/>
        <family val="2"/>
        <charset val="134"/>
      </rPr>
      <t>Mechanical</t>
    </r>
  </si>
  <si>
    <r>
      <rPr>
        <sz val="11"/>
        <color rgb="FF000000"/>
        <rFont val="微软雅黑"/>
        <family val="2"/>
        <charset val="134"/>
      </rPr>
      <t>Hardware</t>
    </r>
  </si>
  <si>
    <r>
      <rPr>
        <sz val="11"/>
        <color rgb="FF000000"/>
        <rFont val="微软雅黑"/>
        <family val="2"/>
        <charset val="134"/>
      </rPr>
      <t>Mechanical</t>
    </r>
  </si>
  <si>
    <r>
      <rPr>
        <sz val="11"/>
        <color rgb="FFFFFFFF"/>
        <rFont val="微软雅黑"/>
        <family val="2"/>
      </rPr>
      <t>Eligible Competition</t>
    </r>
  </si>
  <si>
    <r>
      <rPr>
        <sz val="11"/>
        <color rgb="FFFFFFFF"/>
        <rFont val="微软雅黑"/>
        <family val="2"/>
      </rPr>
      <t>Process</t>
    </r>
  </si>
  <si>
    <r>
      <rPr>
        <sz val="11"/>
        <color rgb="FFFFFFFF"/>
        <rFont val="微软雅黑"/>
        <family val="2"/>
      </rPr>
      <t>Purchasing method</t>
    </r>
  </si>
  <si>
    <r>
      <rPr>
        <sz val="11"/>
        <color rgb="FF000000"/>
        <rFont val="微软雅黑"/>
        <family val="2"/>
        <charset val="134"/>
      </rPr>
      <t>Others</t>
    </r>
  </si>
  <si>
    <r>
      <rPr>
        <sz val="11"/>
        <color rgb="FF000000"/>
        <rFont val="微软雅黑"/>
        <family val="2"/>
        <charset val="134"/>
      </rPr>
      <t>Others</t>
    </r>
  </si>
  <si>
    <r>
      <rPr>
        <sz val="11"/>
        <color rgb="FF000000"/>
        <rFont val="微软雅黑"/>
        <family val="2"/>
        <charset val="134"/>
      </rPr>
      <t>Algorithm</t>
    </r>
  </si>
  <si>
    <r>
      <rPr>
        <sz val="11"/>
        <color rgb="FF000000"/>
        <rFont val="微软雅黑"/>
        <family val="2"/>
        <charset val="134"/>
      </rPr>
      <t>Algorithm</t>
    </r>
  </si>
  <si>
    <r>
      <rPr>
        <sz val="11"/>
        <color rgb="FF000000"/>
        <rFont val="微软雅黑"/>
        <family val="2"/>
        <charset val="134"/>
      </rPr>
      <t>Robot &amp; milling</t>
    </r>
  </si>
  <si>
    <r>
      <rPr>
        <sz val="11"/>
        <color rgb="FF000000"/>
        <rFont val="微软雅黑"/>
        <family val="2"/>
        <charset val="134"/>
      </rPr>
      <t>Robot &amp; milling</t>
    </r>
  </si>
  <si>
    <r>
      <rPr>
        <sz val="11"/>
        <color rgb="FF000000"/>
        <rFont val="微软雅黑"/>
        <family val="2"/>
        <charset val="134"/>
      </rPr>
      <t>Sponsored</t>
    </r>
  </si>
  <si>
    <r>
      <rPr>
        <sz val="11"/>
        <color rgb="FF000000"/>
        <rFont val="微软雅黑"/>
        <family val="2"/>
        <charset val="134"/>
      </rPr>
      <t>Sponsored</t>
    </r>
  </si>
  <si>
    <r>
      <rPr>
        <sz val="11"/>
        <color rgb="FF000000"/>
        <rFont val="微软雅黑"/>
        <family val="2"/>
        <charset val="134"/>
      </rPr>
      <t>Non-official finished modules</t>
    </r>
  </si>
  <si>
    <r>
      <rPr>
        <sz val="11"/>
        <color rgb="FF000000"/>
        <rFont val="微软雅黑"/>
        <family val="2"/>
        <charset val="134"/>
      </rPr>
      <t>Non-official finished modules</t>
    </r>
  </si>
  <si>
    <r>
      <rPr>
        <sz val="11"/>
        <color rgb="FF000000"/>
        <rFont val="微软雅黑"/>
        <family val="2"/>
        <charset val="134"/>
      </rPr>
      <t>Official finished modules</t>
    </r>
  </si>
  <si>
    <r>
      <rPr>
        <sz val="11"/>
        <color rgb="FF000000"/>
        <rFont val="微软雅黑"/>
        <family val="2"/>
        <charset val="134"/>
      </rPr>
      <t>Official finished modules</t>
    </r>
  </si>
  <si>
    <r>
      <rPr>
        <sz val="11"/>
        <color rgb="FF000000"/>
        <rFont val="微软雅黑"/>
        <family val="2"/>
        <charset val="134"/>
      </rPr>
      <t>Hardware self-made</t>
    </r>
  </si>
  <si>
    <r>
      <rPr>
        <sz val="11"/>
        <color rgb="FF000000"/>
        <rFont val="微软雅黑"/>
        <family val="2"/>
        <charset val="134"/>
      </rPr>
      <t>Hardware self-made</t>
    </r>
  </si>
  <si>
    <r>
      <rPr>
        <sz val="11"/>
        <color rgb="FF000000"/>
        <rFont val="微软雅黑"/>
        <family val="2"/>
        <charset val="134"/>
      </rPr>
      <t>Mechanical self-made</t>
    </r>
  </si>
  <si>
    <r>
      <rPr>
        <sz val="11"/>
        <color rgb="FF000000"/>
        <rFont val="微软雅黑"/>
        <family val="2"/>
        <charset val="134"/>
      </rPr>
      <t>Mechanical self-made</t>
    </r>
  </si>
  <si>
    <r>
      <rPr>
        <sz val="11"/>
        <color rgb="FF000000"/>
        <rFont val="微软雅黑"/>
        <family val="2"/>
        <charset val="134"/>
      </rPr>
      <t>Profile welding</t>
    </r>
  </si>
  <si>
    <r>
      <rPr>
        <sz val="11"/>
        <color rgb="FF000000"/>
        <rFont val="微软雅黑"/>
        <family val="2"/>
        <charset val="134"/>
      </rPr>
      <t>Profile welding</t>
    </r>
  </si>
  <si>
    <r>
      <rPr>
        <sz val="11"/>
        <color rgb="FF000000"/>
        <rFont val="微软雅黑"/>
        <family val="2"/>
        <charset val="134"/>
      </rPr>
      <t>2D sculpting</t>
    </r>
  </si>
  <si>
    <r>
      <rPr>
        <sz val="11"/>
        <color rgb="FF000000"/>
        <rFont val="微软雅黑"/>
        <family val="2"/>
        <charset val="134"/>
      </rPr>
      <t>2D sculpting</t>
    </r>
  </si>
  <si>
    <r>
      <rPr>
        <sz val="11"/>
        <color rgb="FF000000"/>
        <rFont val="微软雅黑"/>
        <family val="2"/>
        <charset val="134"/>
      </rPr>
      <t>Standard mechanical components</t>
    </r>
  </si>
  <si>
    <r>
      <rPr>
        <sz val="11"/>
        <color rgb="FF000000"/>
        <rFont val="微软雅黑"/>
        <family val="2"/>
        <charset val="134"/>
      </rPr>
      <t>Standard mechanical components</t>
    </r>
  </si>
  <si>
    <r>
      <rPr>
        <sz val="11"/>
        <color rgb="FF000000"/>
        <rFont val="微软雅黑"/>
        <family val="2"/>
        <charset val="134"/>
      </rPr>
      <t>Al7075-T8/</t>
    </r>
  </si>
  <si>
    <r>
      <rPr>
        <b/>
        <sz val="11"/>
        <color rgb="FFFFFFFF"/>
        <rFont val="微软雅黑"/>
        <family val="2"/>
      </rPr>
      <t>Notes</t>
    </r>
  </si>
  <si>
    <r>
      <rPr>
        <b/>
        <sz val="11"/>
        <color rgb="FFFFFFFF"/>
        <rFont val="微软雅黑"/>
        <family val="2"/>
      </rPr>
      <t>No.</t>
    </r>
  </si>
  <si>
    <r>
      <rPr>
        <sz val="11"/>
        <color rgb="FF000000"/>
        <rFont val="微软雅黑"/>
        <family val="2"/>
        <charset val="134"/>
      </rPr>
      <t>Others</t>
    </r>
  </si>
  <si>
    <r>
      <rPr>
        <sz val="11"/>
        <color rgb="FF000000"/>
        <rFont val="微软雅黑"/>
        <family val="2"/>
        <charset val="134"/>
      </rPr>
      <t>Self-addition or -modification</t>
    </r>
  </si>
  <si>
    <r>
      <rPr>
        <sz val="11"/>
        <color rgb="FF000000"/>
        <rFont val="微软雅黑"/>
        <family val="2"/>
        <charset val="134"/>
      </rPr>
      <t>Wheel Module</t>
    </r>
  </si>
  <si>
    <r>
      <rPr>
        <sz val="11"/>
        <color rgb="FF000000"/>
        <rFont val="微软雅黑"/>
        <family val="2"/>
        <charset val="134"/>
      </rPr>
      <t>Al7075-T9/</t>
    </r>
  </si>
  <si>
    <r>
      <rPr>
        <sz val="11"/>
        <color rgb="FF000000"/>
        <rFont val="微软雅黑"/>
        <family val="2"/>
        <charset val="134"/>
      </rPr>
      <t>Bearing</t>
    </r>
  </si>
  <si>
    <r>
      <rPr>
        <sz val="11"/>
        <color rgb="FF000000"/>
        <rFont val="微软雅黑"/>
        <family val="2"/>
        <charset val="134"/>
      </rPr>
      <t>2006 motor</t>
    </r>
  </si>
  <si>
    <r>
      <rPr>
        <sz val="11"/>
        <color rgb="FF000000"/>
        <rFont val="微软雅黑"/>
        <family val="2"/>
        <charset val="134"/>
      </rPr>
      <t>P36</t>
    </r>
  </si>
  <si>
    <r>
      <rPr>
        <sz val="11"/>
        <color rgb="FF000000"/>
        <rFont val="微软雅黑"/>
        <family val="2"/>
        <charset val="134"/>
      </rPr>
      <t>Axle</t>
    </r>
  </si>
  <si>
    <r>
      <rPr>
        <sz val="11"/>
        <color rgb="FF000000"/>
        <rFont val="微软雅黑"/>
        <family val="2"/>
        <charset val="134"/>
      </rPr>
      <t>Friction wheel board</t>
    </r>
  </si>
  <si>
    <r>
      <rPr>
        <sz val="11"/>
        <color rgb="FF000000"/>
        <rFont val="微软雅黑"/>
        <family val="2"/>
        <charset val="134"/>
      </rPr>
      <t>Pluck Module</t>
    </r>
  </si>
  <si>
    <r>
      <rPr>
        <sz val="11"/>
        <color rgb="FF000000"/>
        <rFont val="微软雅黑"/>
        <family val="2"/>
        <charset val="134"/>
      </rPr>
      <t>Friction Wheel Module</t>
    </r>
  </si>
  <si>
    <r>
      <rPr>
        <sz val="11"/>
        <color rgb="FF000000"/>
        <rFont val="微软雅黑"/>
        <family val="2"/>
        <charset val="134"/>
      </rPr>
      <t>M3*8 12.9-grade hexagon button head</t>
    </r>
  </si>
  <si>
    <r>
      <rPr>
        <sz val="11"/>
        <color rgb="FF000000"/>
        <rFont val="微软雅黑"/>
        <family val="2"/>
        <charset val="134"/>
      </rPr>
      <t>M3X8 hexagon screw</t>
    </r>
  </si>
  <si>
    <r>
      <rPr>
        <sz val="11"/>
        <color rgb="FF000000"/>
        <rFont val="微软雅黑"/>
        <family val="2"/>
        <charset val="134"/>
      </rPr>
      <t>Barrel Module</t>
    </r>
  </si>
  <si>
    <r>
      <rPr>
        <sz val="11"/>
        <color rgb="FF000000"/>
        <rFont val="微软雅黑"/>
        <family val="2"/>
        <charset val="134"/>
      </rPr>
      <t>Launching Mechanism</t>
    </r>
  </si>
  <si>
    <r>
      <rPr>
        <sz val="11"/>
        <color rgb="FF000000"/>
        <rFont val="微软雅黑"/>
        <family val="2"/>
        <charset val="134"/>
      </rPr>
      <t>Power supply hub</t>
    </r>
  </si>
  <si>
    <r>
      <rPr>
        <sz val="11"/>
        <color rgb="FF000000"/>
        <rFont val="微软雅黑"/>
        <family val="2"/>
        <charset val="134"/>
      </rPr>
      <t>Power supply hub board</t>
    </r>
  </si>
  <si>
    <r>
      <rPr>
        <b/>
        <sz val="11"/>
        <color rgb="FFFFFFFF"/>
        <rFont val="微软雅黑"/>
        <family val="2"/>
      </rPr>
      <t>Process</t>
    </r>
    <r>
      <rPr>
        <sz val="11"/>
        <color rgb="FFFFFFFF"/>
        <rFont val="微软雅黑"/>
        <family val="2"/>
      </rPr>
      <t xml:space="preserve">
</t>
    </r>
    <r>
      <rPr>
        <b/>
        <sz val="11"/>
        <color rgb="FFFFFFFF"/>
        <rFont val="微软雅黑"/>
        <family val="2"/>
      </rPr>
      <t>(pull-down menu)</t>
    </r>
  </si>
  <si>
    <r>
      <rPr>
        <b/>
        <sz val="11"/>
        <color rgb="FFFFFFFF"/>
        <rFont val="微软雅黑"/>
        <family val="2"/>
      </rPr>
      <t>Purchasing method</t>
    </r>
    <r>
      <rPr>
        <sz val="11"/>
        <color rgb="FFFFFFFF"/>
        <rFont val="微软雅黑"/>
        <family val="2"/>
      </rPr>
      <t xml:space="preserve">
</t>
    </r>
    <r>
      <rPr>
        <b/>
        <sz val="11"/>
        <color rgb="FFFFFFFF"/>
        <rFont val="微软雅黑"/>
        <family val="2"/>
      </rPr>
      <t>(pull-down menu)</t>
    </r>
  </si>
  <si>
    <r>
      <rPr>
        <b/>
        <sz val="11"/>
        <color rgb="FF000000"/>
        <rFont val="微软雅黑"/>
        <family val="2"/>
      </rPr>
      <t>Quantity of material in submodule</t>
    </r>
    <r>
      <rPr>
        <sz val="11"/>
        <color rgb="FF000000"/>
        <rFont val="微软雅黑"/>
        <family val="2"/>
        <charset val="134"/>
      </rPr>
      <t xml:space="preserve">
</t>
    </r>
    <r>
      <rPr>
        <b/>
        <sz val="11"/>
        <color rgb="FF000000"/>
        <rFont val="微软雅黑"/>
        <family val="2"/>
      </rPr>
      <t>(fill in custom details)</t>
    </r>
  </si>
  <si>
    <r>
      <rPr>
        <b/>
        <sz val="11"/>
        <color rgb="FF000000"/>
        <rFont val="微软雅黑"/>
        <family val="2"/>
      </rPr>
      <t>Submodule quantity</t>
    </r>
    <r>
      <rPr>
        <sz val="11"/>
        <color rgb="FF000000"/>
        <rFont val="微软雅黑"/>
        <family val="2"/>
        <charset val="134"/>
      </rPr>
      <t xml:space="preserve">
</t>
    </r>
    <r>
      <rPr>
        <b/>
        <sz val="11"/>
        <color rgb="FF000000"/>
        <rFont val="微软雅黑"/>
        <family val="2"/>
      </rPr>
      <t>(custom number)</t>
    </r>
  </si>
  <si>
    <r>
      <rPr>
        <b/>
        <sz val="11"/>
        <color rgb="FF000000"/>
        <rFont val="微软雅黑"/>
        <family val="2"/>
      </rPr>
      <t>Submodule</t>
    </r>
    <r>
      <rPr>
        <sz val="11"/>
        <color rgb="FF000000"/>
        <rFont val="微软雅黑"/>
        <family val="2"/>
        <charset val="134"/>
      </rPr>
      <t xml:space="preserve">
</t>
    </r>
    <r>
      <rPr>
        <b/>
        <sz val="11"/>
        <color rgb="FF000000"/>
        <rFont val="微软雅黑"/>
        <family val="2"/>
      </rPr>
      <t>(custom text)</t>
    </r>
  </si>
  <si>
    <r>
      <rPr>
        <b/>
        <sz val="11"/>
        <color rgb="FF000000"/>
        <rFont val="微软雅黑"/>
        <family val="2"/>
      </rPr>
      <t>Parent module</t>
    </r>
    <r>
      <rPr>
        <sz val="11"/>
        <color rgb="FF000000"/>
        <rFont val="微软雅黑"/>
        <family val="2"/>
        <charset val="134"/>
      </rPr>
      <t xml:space="preserve">
</t>
    </r>
    <r>
      <rPr>
        <b/>
        <sz val="11"/>
        <color rgb="FF000000"/>
        <rFont val="微软雅黑"/>
        <family val="2"/>
      </rPr>
      <t>(custom text)</t>
    </r>
  </si>
  <si>
    <r>
      <rPr>
        <b/>
        <sz val="11"/>
        <color rgb="FFFFFFFF"/>
        <rFont val="微软雅黑"/>
        <family val="2"/>
      </rPr>
      <t>Property</t>
    </r>
    <r>
      <rPr>
        <sz val="11"/>
        <color rgb="FFFFFFFF"/>
        <rFont val="微软雅黑"/>
        <family val="2"/>
      </rPr>
      <t xml:space="preserve">
</t>
    </r>
    <r>
      <rPr>
        <b/>
        <sz val="11"/>
        <color rgb="FFFFFFFF"/>
        <rFont val="微软雅黑"/>
        <family val="2"/>
      </rPr>
      <t>(pull-down menu)</t>
    </r>
  </si>
  <si>
    <r>
      <rPr>
        <b/>
        <sz val="11"/>
        <color rgb="FF000000"/>
        <rFont val="微软雅黑"/>
        <family val="2"/>
      </rPr>
      <t>Material/model/size</t>
    </r>
    <r>
      <rPr>
        <sz val="11"/>
        <color rgb="FF000000"/>
        <rFont val="微软雅黑"/>
        <family val="2"/>
        <charset val="134"/>
      </rPr>
      <t xml:space="preserve">
</t>
    </r>
    <r>
      <rPr>
        <b/>
        <sz val="11"/>
        <color rgb="FF000000"/>
        <rFont val="微软雅黑"/>
        <family val="2"/>
      </rPr>
      <t>(custom text)</t>
    </r>
  </si>
  <si>
    <r>
      <rPr>
        <b/>
        <sz val="11"/>
        <color rgb="FFFFFFFF"/>
        <rFont val="微软雅黑"/>
        <family val="2"/>
      </rPr>
      <t>Series 1</t>
    </r>
  </si>
  <si>
    <r>
      <rPr>
        <sz val="11"/>
        <color rgb="FF000000"/>
        <rFont val="微软雅黑"/>
        <family val="2"/>
        <charset val="134"/>
      </rPr>
      <t>PCBA</t>
    </r>
  </si>
  <si>
    <r>
      <rPr>
        <sz val="11"/>
        <color rgb="FF000000"/>
        <rFont val="微软雅黑"/>
        <family val="2"/>
        <charset val="134"/>
      </rPr>
      <t>PCBA</t>
    </r>
  </si>
  <si>
    <r>
      <rPr>
        <sz val="11"/>
        <color rgb="FF000000"/>
        <rFont val="微软雅黑"/>
        <family val="2"/>
        <charset val="134"/>
      </rPr>
      <t>Suspension Module</t>
    </r>
  </si>
  <si>
    <r>
      <rPr>
        <sz val="11"/>
        <color rgb="FF000000"/>
        <rFont val="微软雅黑"/>
        <family val="2"/>
        <charset val="134"/>
      </rPr>
      <t>Buffering spring</t>
    </r>
  </si>
  <si>
    <r>
      <rPr>
        <sz val="11"/>
        <color rgb="FF000000"/>
        <rFont val="微软雅黑"/>
        <family val="2"/>
        <charset val="134"/>
      </rPr>
      <t>2mm carbon steel wire</t>
    </r>
  </si>
  <si>
    <r>
      <rPr>
        <sz val="11"/>
        <color rgb="FF000000"/>
        <rFont val="微软雅黑"/>
        <family val="2"/>
        <charset val="134"/>
      </rPr>
      <t>Other custom mechanical components</t>
    </r>
  </si>
  <si>
    <r>
      <rPr>
        <sz val="11"/>
        <color rgb="FF000000"/>
        <rFont val="微软雅黑"/>
        <family val="2"/>
        <charset val="134"/>
      </rPr>
      <t>Other custom mechanical components</t>
    </r>
  </si>
  <si>
    <r>
      <rPr>
        <sz val="11"/>
        <color rgb="FF000000"/>
        <rFont val="微软雅黑"/>
        <family val="2"/>
        <charset val="134"/>
      </rPr>
      <t>Chassis</t>
    </r>
  </si>
  <si>
    <r>
      <rPr>
        <sz val="11"/>
        <color rgb="FF000000"/>
        <rFont val="微软雅黑"/>
        <family val="2"/>
        <charset val="134"/>
      </rPr>
      <t>Computing platform</t>
    </r>
  </si>
  <si>
    <r>
      <rPr>
        <sz val="11"/>
        <color rgb="FF000000"/>
        <rFont val="微软雅黑"/>
        <family val="2"/>
        <charset val="134"/>
      </rPr>
      <t>Algorithm hardware</t>
    </r>
  </si>
  <si>
    <r>
      <rPr>
        <sz val="11"/>
        <color rgb="FF000000"/>
        <rFont val="微软雅黑"/>
        <family val="2"/>
        <charset val="134"/>
      </rPr>
      <t>RoboMaster Development Board Type A</t>
    </r>
  </si>
  <si>
    <r>
      <rPr>
        <sz val="11"/>
        <color rgb="FF000000"/>
        <rFont val="微软雅黑"/>
        <family val="2"/>
        <charset val="134"/>
      </rPr>
      <t>Mini PC</t>
    </r>
  </si>
  <si>
    <r>
      <rPr>
        <sz val="11"/>
        <color rgb="FF000000"/>
        <rFont val="微软雅黑"/>
        <family val="2"/>
        <charset val="134"/>
      </rPr>
      <t>Power Supply Module</t>
    </r>
  </si>
  <si>
    <r>
      <rPr>
        <sz val="11"/>
        <color rgb="FF000000"/>
        <rFont val="微软雅黑"/>
        <family val="2"/>
        <charset val="134"/>
      </rPr>
      <t>Touch switch</t>
    </r>
  </si>
  <si>
    <r>
      <rPr>
        <sz val="11"/>
        <color rgb="FF000000"/>
        <rFont val="微软雅黑"/>
        <family val="2"/>
        <charset val="134"/>
      </rPr>
      <t>Omron</t>
    </r>
  </si>
  <si>
    <r>
      <rPr>
        <sz val="11"/>
        <color rgb="FF000000"/>
        <rFont val="微软雅黑"/>
        <family val="2"/>
        <charset val="134"/>
      </rPr>
      <t>3mm fiberglass panel/black</t>
    </r>
  </si>
  <si>
    <r>
      <rPr>
        <sz val="11"/>
        <color rgb="FF000000"/>
        <rFont val="微软雅黑"/>
        <family val="2"/>
        <charset val="134"/>
      </rPr>
      <t>Sensor</t>
    </r>
  </si>
  <si>
    <r>
      <rPr>
        <sz val="11"/>
        <color rgb="FF000000"/>
        <rFont val="微软雅黑"/>
        <family val="2"/>
        <charset val="134"/>
      </rPr>
      <t>Camera</t>
    </r>
  </si>
  <si>
    <r>
      <rPr>
        <sz val="11"/>
        <color rgb="FF000000"/>
        <rFont val="微软雅黑"/>
        <family val="2"/>
        <charset val="134"/>
      </rPr>
      <t>Aesthetic design</t>
    </r>
  </si>
  <si>
    <r>
      <rPr>
        <sz val="11"/>
        <color rgb="FF000000"/>
        <rFont val="微软雅黑"/>
        <family val="2"/>
        <charset val="134"/>
      </rPr>
      <t>Identification sticker</t>
    </r>
  </si>
  <si>
    <r>
      <rPr>
        <sz val="11"/>
        <color rgb="FF000000"/>
        <rFont val="微软雅黑"/>
        <family val="2"/>
        <charset val="134"/>
      </rPr>
      <t>University badge sticker</t>
    </r>
  </si>
  <si>
    <r>
      <rPr>
        <sz val="11"/>
        <color rgb="FF000000"/>
        <rFont val="微软雅黑"/>
        <family val="2"/>
        <charset val="134"/>
      </rPr>
      <t>Chassis hardware</t>
    </r>
  </si>
  <si>
    <r>
      <rPr>
        <sz val="11"/>
        <color rgb="FF000000"/>
        <rFont val="微软雅黑"/>
        <family val="2"/>
        <charset val="134"/>
      </rPr>
      <t>Purchase (custom)</t>
    </r>
  </si>
  <si>
    <r>
      <rPr>
        <sz val="11"/>
        <color rgb="FF000000"/>
        <rFont val="微软雅黑"/>
        <family val="2"/>
        <charset val="134"/>
      </rPr>
      <t>Purchase (custom)</t>
    </r>
  </si>
  <si>
    <r>
      <rPr>
        <sz val="11"/>
        <color rgb="FF000000"/>
        <rFont val="微软雅黑"/>
        <family val="2"/>
        <charset val="134"/>
      </rPr>
      <t>Purchase (non-custom)</t>
    </r>
  </si>
  <si>
    <r>
      <rPr>
        <sz val="11"/>
        <color rgb="FF000000"/>
        <rFont val="微软雅黑"/>
        <family val="2"/>
        <charset val="134"/>
      </rPr>
      <t>Purchase (non-custom)</t>
    </r>
  </si>
  <si>
    <r>
      <rPr>
        <b/>
        <sz val="11"/>
        <color rgb="FF000000"/>
        <rFont val="微软雅黑"/>
        <family val="2"/>
      </rPr>
      <t>Unit price [including tax]</t>
    </r>
    <r>
      <rPr>
        <sz val="11"/>
        <color rgb="FF000000"/>
        <rFont val="微软雅黑"/>
        <family val="2"/>
        <charset val="134"/>
      </rPr>
      <t xml:space="preserve">
</t>
    </r>
    <r>
      <rPr>
        <b/>
        <sz val="11"/>
        <color rgb="FF000000"/>
        <rFont val="微软雅黑"/>
        <family val="2"/>
      </rPr>
      <t>State material fee for self-made components</t>
    </r>
    <r>
      <rPr>
        <sz val="11"/>
        <color rgb="FF000000"/>
        <rFont val="微软雅黑"/>
        <family val="2"/>
        <charset val="134"/>
      </rPr>
      <t xml:space="preserve">
</t>
    </r>
    <r>
      <rPr>
        <b/>
        <sz val="11"/>
        <color rgb="FF000000"/>
        <rFont val="微软雅黑"/>
        <family val="2"/>
      </rPr>
      <t>State market price for sponsored items</t>
    </r>
  </si>
  <si>
    <r>
      <rPr>
        <sz val="11"/>
        <color rgb="FF000000"/>
        <rFont val="微软雅黑"/>
        <family val="2"/>
        <charset val="134"/>
      </rPr>
      <t>Custom</t>
    </r>
  </si>
  <si>
    <r>
      <rPr>
        <b/>
        <sz val="11"/>
        <color rgb="FF9BBB59"/>
        <rFont val="微软雅黑"/>
        <family val="2"/>
      </rPr>
      <t>Quantity of the material in parent module</t>
    </r>
    <r>
      <rPr>
        <sz val="11"/>
        <color rgb="FF9BBB59"/>
        <rFont val="微软雅黑"/>
        <family val="2"/>
      </rPr>
      <t xml:space="preserve">
</t>
    </r>
    <r>
      <rPr>
        <b/>
        <sz val="11"/>
        <color rgb="FF9BBB59"/>
        <rFont val="微软雅黑"/>
        <family val="2"/>
      </rPr>
      <t>(calculate)</t>
    </r>
  </si>
  <si>
    <r>
      <rPr>
        <b/>
        <sz val="11"/>
        <color rgb="FF9BBB59"/>
        <rFont val="微软雅黑"/>
        <family val="2"/>
      </rPr>
      <t>Total cost of the material for parent module</t>
    </r>
    <r>
      <rPr>
        <sz val="11"/>
        <color rgb="FF9BBB59"/>
        <rFont val="微软雅黑"/>
        <family val="2"/>
      </rPr>
      <t xml:space="preserve">
</t>
    </r>
    <r>
      <rPr>
        <b/>
        <sz val="11"/>
        <color rgb="FF9BBB59"/>
        <rFont val="微软雅黑"/>
        <family val="2"/>
      </rPr>
      <t>(calculate)</t>
    </r>
  </si>
  <si>
    <r>
      <rPr>
        <sz val="11"/>
        <color rgb="FF000000"/>
        <rFont val="微软雅黑"/>
        <family val="2"/>
        <charset val="134"/>
      </rPr>
      <t>Total cost for a single robot</t>
    </r>
  </si>
  <si>
    <r>
      <rPr>
        <sz val="11"/>
        <color rgb="FF000000"/>
        <rFont val="微软雅黑"/>
        <family val="2"/>
        <charset val="134"/>
      </rPr>
      <t>Sponsored sum for a single robot</t>
    </r>
  </si>
  <si>
    <r>
      <rPr>
        <sz val="11"/>
        <color rgb="FF000000"/>
        <rFont val="微软雅黑"/>
        <family val="2"/>
        <charset val="134"/>
      </rPr>
      <t>Total cost for a single robot (excl. sponsoring)</t>
    </r>
  </si>
  <si>
    <r>
      <rPr>
        <b/>
        <sz val="11"/>
        <color rgb="FFFFFFFF"/>
        <rFont val="微软雅黑"/>
        <family val="2"/>
      </rPr>
      <t>Other robots</t>
    </r>
  </si>
  <si>
    <r>
      <rPr>
        <sz val="11"/>
        <color rgb="FF000000"/>
        <rFont val="微软雅黑"/>
        <family val="2"/>
        <charset val="134"/>
      </rPr>
      <t>Clear classification of modules</t>
    </r>
  </si>
  <si>
    <r>
      <rPr>
        <sz val="11"/>
        <color rgb="FF000000"/>
        <rFont val="微软雅黑"/>
        <family val="2"/>
        <charset val="134"/>
      </rPr>
      <t>Information is true and complete</t>
    </r>
  </si>
  <si>
    <r>
      <rPr>
        <sz val="11"/>
        <color rgb="FF000000"/>
        <rFont val="微软雅黑"/>
        <family val="2"/>
        <charset val="134"/>
      </rPr>
      <t>Intuitive presentation of data</t>
    </r>
  </si>
  <si>
    <r>
      <rPr>
        <sz val="11"/>
        <color rgb="FF000000"/>
        <rFont val="微软雅黑"/>
        <family val="2"/>
        <charset val="134"/>
      </rPr>
      <t>Assessment dimensions</t>
    </r>
  </si>
  <si>
    <r>
      <rPr>
        <sz val="11"/>
        <color rgb="FF000000"/>
        <rFont val="微软雅黑"/>
        <family val="2"/>
        <charset val="134"/>
      </rPr>
      <t>Score</t>
    </r>
  </si>
  <si>
    <r>
      <rPr>
        <sz val="11"/>
        <color rgb="FF000000"/>
        <rFont val="微软雅黑"/>
        <family val="2"/>
        <charset val="134"/>
      </rPr>
      <t>Notes:</t>
    </r>
  </si>
  <si>
    <r>
      <rPr>
        <sz val="11"/>
        <color rgb="FF000000"/>
        <rFont val="微软雅黑"/>
        <family val="2"/>
        <charset val="134"/>
      </rPr>
      <t>1.</t>
    </r>
    <r>
      <rPr>
        <sz val="11"/>
        <color rgb="FF000000"/>
        <rFont val="微软雅黑"/>
        <family val="2"/>
        <charset val="134"/>
      </rPr>
      <t>Refer to the BOM template and enter relevant details for your team. Information provided must be true and complete.</t>
    </r>
  </si>
  <si>
    <r>
      <rPr>
        <sz val="11"/>
        <color rgb="FF000000"/>
        <rFont val="微软雅黑"/>
        <family val="2"/>
        <charset val="134"/>
      </rPr>
      <t>2.</t>
    </r>
    <r>
      <rPr>
        <sz val="11"/>
        <color rgb="FF000000"/>
        <rFont val="微软雅黑"/>
        <family val="2"/>
        <charset val="134"/>
      </rPr>
      <t>Add more tables to include BOM information for other robots</t>
    </r>
  </si>
  <si>
    <r>
      <rPr>
        <sz val="11"/>
        <color rgb="FF000000"/>
        <rFont val="微软雅黑"/>
        <family val="2"/>
        <charset val="134"/>
      </rPr>
      <t xml:space="preserve">3. To facilitate subsequent data analysis, do not use merged cells in a BOM. </t>
    </r>
  </si>
  <si>
    <r>
      <rPr>
        <b/>
        <sz val="11"/>
        <color rgb="FFFFFFFF"/>
        <rFont val="微软雅黑"/>
        <family val="2"/>
      </rPr>
      <t>Property</t>
    </r>
    <r>
      <rPr>
        <sz val="11"/>
        <color rgb="FFFFFFFF"/>
        <rFont val="微软雅黑"/>
        <family val="2"/>
      </rPr>
      <t xml:space="preserve">
</t>
    </r>
    <r>
      <rPr>
        <b/>
        <sz val="11"/>
        <color rgb="FFFFFFFF"/>
        <rFont val="微软雅黑"/>
        <family val="2"/>
      </rPr>
      <t>(Pull-down menu)</t>
    </r>
  </si>
  <si>
    <r>
      <rPr>
        <sz val="11"/>
        <color rgb="FF000000"/>
        <rFont val="微软雅黑"/>
        <family val="2"/>
        <charset val="134"/>
      </rPr>
      <t>Chassis</t>
    </r>
  </si>
  <si>
    <r>
      <rPr>
        <sz val="11"/>
        <color rgb="FF000000"/>
        <rFont val="微软雅黑"/>
        <family val="2"/>
        <charset val="134"/>
      </rPr>
      <t>Launching Mechanism</t>
    </r>
  </si>
  <si>
    <r>
      <rPr>
        <sz val="11"/>
        <color rgb="FF000000"/>
        <rFont val="微软雅黑"/>
        <family val="2"/>
        <charset val="134"/>
      </rPr>
      <t>Algorithm hardware</t>
    </r>
  </si>
  <si>
    <r>
      <rPr>
        <sz val="11"/>
        <color rgb="FF000000"/>
        <rFont val="微软雅黑"/>
        <family val="2"/>
        <charset val="134"/>
      </rPr>
      <t>Wheel Module</t>
    </r>
  </si>
  <si>
    <r>
      <rPr>
        <sz val="11"/>
        <color rgb="FF000000"/>
        <rFont val="微软雅黑"/>
        <family val="2"/>
        <charset val="134"/>
      </rPr>
      <t>Pluck Module</t>
    </r>
  </si>
  <si>
    <t>Brand
(custom text)</t>
    <phoneticPr fontId="15" type="noConversion"/>
  </si>
  <si>
    <r>
      <t>Unit price [including tax]</t>
    </r>
    <r>
      <rPr>
        <sz val="11"/>
        <color rgb="FF000000"/>
        <rFont val="微软雅黑"/>
        <family val="2"/>
        <charset val="134"/>
      </rPr>
      <t xml:space="preserve">
</t>
    </r>
    <r>
      <rPr>
        <sz val="11"/>
        <color rgb="FF000000"/>
        <rFont val="微软雅黑"/>
        <family val="2"/>
        <charset val="134"/>
      </rPr>
      <t>State material fee for self-made components</t>
    </r>
    <r>
      <rPr>
        <sz val="11"/>
        <color rgb="FF000000"/>
        <rFont val="微软雅黑"/>
        <family val="2"/>
        <charset val="134"/>
      </rPr>
      <t xml:space="preserve">
</t>
    </r>
    <r>
      <rPr>
        <sz val="11"/>
        <color rgb="FF000000"/>
        <rFont val="微软雅黑"/>
        <family val="2"/>
        <charset val="134"/>
      </rPr>
      <t>State market price for sponsored items</t>
    </r>
    <phoneticPr fontId="15" type="noConversion"/>
  </si>
  <si>
    <t>623ZZ</t>
    <phoneticPr fontId="3" type="noConversion"/>
  </si>
  <si>
    <t>Z-15GW-B</t>
    <phoneticPr fontId="3" type="noConversion"/>
  </si>
  <si>
    <t>M2006-P36</t>
    <phoneticPr fontId="3" type="noConversion"/>
  </si>
  <si>
    <t>8259U</t>
    <phoneticPr fontId="3" type="noConversion"/>
  </si>
  <si>
    <t>MER-030-210U3C</t>
    <phoneticPr fontId="3" type="noConversion"/>
  </si>
  <si>
    <t>Type A</t>
    <phoneticPr fontId="3" type="noConversion"/>
  </si>
  <si>
    <t>RoboMaster</t>
    <phoneticPr fontId="3" type="noConversion"/>
  </si>
  <si>
    <t>OMRON</t>
    <phoneticPr fontId="3" type="noConversion"/>
  </si>
  <si>
    <t>intel</t>
    <phoneticPr fontId="3" type="noConversion"/>
  </si>
  <si>
    <t>Daheng</t>
    <phoneticPr fontId="3" type="noConversion"/>
  </si>
  <si>
    <t>Hardware self-made</t>
    <phoneticPr fontId="15" type="noConversion"/>
  </si>
  <si>
    <t>Self-made</t>
  </si>
  <si>
    <t>Self-made</t>
    <phoneticPr fontId="3" type="noConversion"/>
  </si>
  <si>
    <t>Mechanical self-made</t>
    <phoneticPr fontId="15" type="noConversion"/>
  </si>
  <si>
    <t>Purchase (custom)</t>
    <phoneticPr fontId="15" type="noConversion"/>
  </si>
  <si>
    <t>Custom</t>
    <phoneticPr fontId="3" type="noConversion"/>
  </si>
  <si>
    <t>HRB</t>
    <phoneticPr fontId="3" type="noConversion"/>
  </si>
  <si>
    <t>GB</t>
    <phoneticPr fontId="3" type="noConversion"/>
  </si>
  <si>
    <t>Al7075-T8/</t>
    <phoneticPr fontId="3" type="noConversion"/>
  </si>
  <si>
    <t>Al7075-T9/</t>
  </si>
  <si>
    <t>15A</t>
    <phoneticPr fontId="3" type="noConversion"/>
  </si>
  <si>
    <t>P36</t>
    <phoneticPr fontId="3" type="noConversion"/>
  </si>
  <si>
    <t>2mm carbon steel wire</t>
    <phoneticPr fontId="3" type="noConversion"/>
  </si>
  <si>
    <t>RoboMaster Development Board Type A</t>
    <phoneticPr fontId="3" type="noConversion"/>
  </si>
  <si>
    <t>3mm fiberglass panel/black</t>
    <phoneticPr fontId="3" type="noConversion"/>
  </si>
  <si>
    <t xml:space="preserve">M3*8 12.9-grade hexagon button head </t>
    <phoneticPr fontId="3" type="noConversion"/>
  </si>
  <si>
    <t>M3X8 hexagon</t>
    <phoneticPr fontId="3" type="noConversion"/>
  </si>
  <si>
    <t>8th generation i5</t>
    <phoneticPr fontId="3" type="noConversion"/>
  </si>
  <si>
    <t>Camera</t>
    <phoneticPr fontId="3" type="noConversion"/>
  </si>
  <si>
    <r>
      <rPr>
        <sz val="11"/>
        <color rgb="FF000000"/>
        <rFont val="微软雅黑"/>
        <family val="2"/>
        <charset val="134"/>
      </rPr>
      <t>Total cost</t>
    </r>
  </si>
  <si>
    <r>
      <rPr>
        <b/>
        <sz val="11"/>
        <color rgb="FFFFFFFF"/>
        <rFont val="微软雅黑"/>
        <family val="2"/>
        <charset val="134"/>
      </rPr>
      <t>No.</t>
    </r>
  </si>
  <si>
    <t>Standard mechanical components</t>
    <phoneticPr fontId="15" type="noConversion"/>
  </si>
  <si>
    <t>University badge sticker</t>
    <phoneticPr fontId="15" type="noConversion"/>
  </si>
  <si>
    <t>Specifications/model
（standard model）
Fill in if necessary</t>
    <phoneticPr fontId="15" type="noConversion"/>
  </si>
  <si>
    <t>Material/size/others
(custom text)
Fill in if necessary</t>
    <phoneticPr fontId="15" type="noConversion"/>
  </si>
  <si>
    <t>Specifications/model
（standard model）
Fill in if necessary</t>
    <phoneticPr fontId="15" type="noConversion"/>
  </si>
  <si>
    <t>Material/size/others
(custom text)
Fill in if necessary</t>
    <phoneticPr fontId="15" type="noConversion"/>
  </si>
  <si>
    <t>Total cost</t>
    <phoneticPr fontId="15" type="noConversion"/>
  </si>
  <si>
    <t>Name of Material
(custom text)</t>
    <phoneticPr fontId="15" type="noConversion"/>
  </si>
  <si>
    <t>Name of material
(custom text)</t>
    <phoneticPr fontId="15" type="noConversion"/>
  </si>
  <si>
    <t>Material
(custom text)</t>
    <phoneticPr fontId="15" type="noConversion"/>
  </si>
  <si>
    <t>Material
(custom text)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</si>
</sst>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);[Red]\(0\)"/>
    <numFmt numFmtId="177" formatCode="0_ "/>
  </numFmts>
  <fonts count="16" x14ac:knownFonts="1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11"/>
      <color theme="0"/>
      <name val="微软雅黑"/>
      <family val="2"/>
      <charset val="134"/>
    </font>
    <font>
      <sz val="11"/>
      <color theme="6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11"/>
      <color rgb="FFFFFFFF"/>
      <name val="微软雅黑"/>
      <family val="2"/>
    </font>
    <font>
      <b/>
      <sz val="11"/>
      <color rgb="FFFFFFFF"/>
      <name val="微软雅黑"/>
      <family val="2"/>
    </font>
    <font>
      <b/>
      <sz val="11"/>
      <color rgb="FF000000"/>
      <name val="微软雅黑"/>
      <family val="2"/>
    </font>
    <font>
      <b/>
      <sz val="11"/>
      <color rgb="FF9BBB59"/>
      <name val="微软雅黑"/>
      <family val="2"/>
    </font>
    <font>
      <sz val="11"/>
      <color rgb="FF9BBB59"/>
      <name val="微软雅黑"/>
      <family val="2"/>
    </font>
    <font>
      <sz val="11"/>
      <color theme="1"/>
      <name val="宋体"/>
      <family val="2"/>
      <charset val="134"/>
      <scheme val="minor"/>
    </font>
    <font>
      <b/>
      <sz val="11"/>
      <color rgb="FFFFFFFF"/>
      <name val="微软雅黑"/>
      <family val="2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Protection="0"/>
    <xf numFmtId="0" fontId="13" fillId="0" borderId="0"/>
  </cellStyleXfs>
  <cellXfs count="25">
    <xf numFmtId="0" fontId="0" fillId="0" borderId="0" xfId="0"/>
    <xf numFmtId="0" fontId="4" fillId="0" borderId="0" xfId="7" applyFont="1" applyAlignment="1">
      <alignment horizontal="center" vertical="center"/>
    </xf>
    <xf numFmtId="0" fontId="0" fillId="0" borderId="0" xfId="7" applyFont="1" applyAlignment="1">
      <alignment horizontal="center" vertical="center"/>
    </xf>
    <xf numFmtId="0" fontId="5" fillId="2" borderId="1" xfId="6" applyFont="1" applyBorder="1" applyAlignment="1" applyProtection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4" fillId="0" borderId="0" xfId="7" applyFont="1" applyAlignment="1">
      <alignment vertical="center"/>
    </xf>
    <xf numFmtId="0" fontId="0" fillId="0" borderId="0" xfId="7" applyFont="1" applyAlignment="1">
      <alignment horizontal="center"/>
    </xf>
    <xf numFmtId="0" fontId="4" fillId="2" borderId="1" xfId="6" applyFont="1" applyBorder="1" applyAlignment="1" applyProtection="1">
      <alignment horizontal="center" vertical="center" wrapText="1"/>
    </xf>
    <xf numFmtId="176" fontId="4" fillId="2" borderId="1" xfId="6" applyNumberFormat="1" applyFont="1" applyBorder="1" applyAlignment="1" applyProtection="1">
      <alignment horizontal="center" vertical="center" wrapText="1"/>
    </xf>
    <xf numFmtId="8" fontId="4" fillId="2" borderId="1" xfId="6" applyNumberFormat="1" applyFont="1" applyBorder="1" applyAlignment="1" applyProtection="1">
      <alignment horizontal="center" vertical="center" wrapText="1"/>
    </xf>
    <xf numFmtId="0" fontId="6" fillId="2" borderId="2" xfId="6" applyFont="1" applyBorder="1" applyAlignment="1" applyProtection="1">
      <alignment horizontal="center" vertical="center" wrapText="1"/>
    </xf>
    <xf numFmtId="177" fontId="4" fillId="0" borderId="0" xfId="7" applyNumberFormat="1" applyFont="1" applyAlignment="1">
      <alignment horizontal="center" vertical="center"/>
    </xf>
    <xf numFmtId="0" fontId="5" fillId="2" borderId="3" xfId="6" applyFont="1" applyBorder="1" applyAlignment="1" applyProtection="1">
      <alignment horizontal="center" vertical="center" wrapText="1"/>
    </xf>
    <xf numFmtId="0" fontId="4" fillId="0" borderId="0" xfId="7" applyFont="1" applyAlignment="1">
      <alignment horizontal="left" vertical="center"/>
    </xf>
    <xf numFmtId="0" fontId="7" fillId="0" borderId="0" xfId="7" applyFont="1" applyAlignment="1">
      <alignment horizontal="center" vertical="center"/>
    </xf>
    <xf numFmtId="8" fontId="7" fillId="2" borderId="1" xfId="6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7" applyFont="1" applyAlignment="1">
      <alignment horizontal="center"/>
    </xf>
    <xf numFmtId="0" fontId="7" fillId="0" borderId="0" xfId="7" applyFont="1" applyAlignment="1">
      <alignment horizontal="center"/>
    </xf>
    <xf numFmtId="0" fontId="7" fillId="2" borderId="1" xfId="6" applyFont="1" applyBorder="1" applyAlignment="1" applyProtection="1">
      <alignment horizontal="center" vertical="center" wrapText="1"/>
    </xf>
    <xf numFmtId="0" fontId="4" fillId="0" borderId="1" xfId="7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1" xfId="7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常规" xfId="0" builtinId="0"/>
    <cellStyle name="着色 1" xfId="6"/>
  </cellStyles>
  <dxfs count="78"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numFmt numFmtId="177" formatCode="0_ "/>
      <alignment horizontal="center" vertical="center" textRotation="0" wrapTex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strike val="0"/>
        <outline val="0"/>
        <shadow val="0"/>
        <u val="none"/>
        <vertAlign val="baseline"/>
        <sz val="11"/>
        <name val="微软雅黑"/>
        <scheme val="none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rgb="FF000000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1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numFmt numFmtId="177" formatCode="0_ "/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strike val="0"/>
        <outline val="0"/>
        <shadow val="0"/>
        <u val="none"/>
        <vertAlign val="baseline"/>
        <sz val="11"/>
        <name val="微软雅黑"/>
        <scheme val="none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rgb="FF000000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numFmt numFmtId="177" formatCode="0_ "/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rgb="FF000000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numFmt numFmtId="177" formatCode="0_ "/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border>
        <top style="thin">
          <color auto="1"/>
        </top>
      </border>
    </dxf>
    <dxf>
      <font>
        <b val="0"/>
        <i val="0"/>
        <strike val="0"/>
        <u val="none"/>
        <sz val="11"/>
        <color theme="1"/>
        <name val="微软雅黑"/>
      </font>
      <alignment horizontal="center" vertical="center" textRotation="0" wrapText="0" shrinkToFit="0" readingOrder="0"/>
    </dxf>
    <dxf>
      <border>
        <bottom style="thin">
          <color auto="1"/>
        </bottom>
      </border>
    </dxf>
    <dxf>
      <font>
        <b val="0"/>
        <i val="0"/>
        <strike val="0"/>
        <u val="none"/>
        <sz val="11"/>
        <color theme="0"/>
        <name val="微软雅黑"/>
      </font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  <protection locked="0" hidden="1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rPr>
              <a:t>Percentage chart for each process</a:t>
            </a:r>
          </a:p>
        </c:rich>
      </c:tx>
      <c:layout/>
      <c:overlay val="0"/>
      <c:spPr>
        <a:noFill/>
        <a:ln w="9525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Series 1</c:v>
          </c:tx>
          <c:dPt>
            <c:idx val="0"/>
            <c:bubble3D val="0"/>
            <c:spPr>
              <a:solidFill>
                <a:schemeClr val="accent1"/>
              </a:solidFill>
              <a:ln w="9525"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C0-422F-A340-2A06E44414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9525"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DC0-422F-A340-2A06E44414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9525"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DC0-422F-A340-2A06E44414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9525"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DC0-422F-A340-2A06E44414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9525"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DC0-422F-A340-2A06E44414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9525"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DC0-422F-A340-2A06E44414C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9525"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DC0-422F-A340-2A06E44414C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9525"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DC0-422F-A340-2A06E44414C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9525"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DC0-422F-A340-2A06E44414C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9525"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DC0-422F-A340-2A06E44414C6}"/>
              </c:ext>
            </c:extLst>
          </c:dPt>
          <c:dLbls>
            <c:dLbl>
              <c:idx val="7"/>
              <c:layout>
                <c:manualLayout>
                  <c:x val="2.325E-2"/>
                  <c:y val="-0.174499999999999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DC0-422F-A340-2A06E44414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9525">
                <a:noFill/>
              </a:ln>
            </c:spPr>
            <c:txPr>
              <a:bodyPr rot="0" vert="horz">
                <a:spAutoFit/>
              </a:bodyPr>
              <a:lstStyle/>
              <a:p>
                <a:pPr algn="ctr">
                  <a:defRPr lang="en-US" sz="900" b="1" i="0" u="none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'Overview of process'!$A$2:$A$11</c:f>
              <c:strCache>
                <c:ptCount val="10"/>
                <c:pt idx="0">
                  <c:v>Robot &amp; milling</c:v>
                </c:pt>
                <c:pt idx="1">
                  <c:v>Sheet metal</c:v>
                </c:pt>
                <c:pt idx="2">
                  <c:v>2D sculpting</c:v>
                </c:pt>
                <c:pt idx="3">
                  <c:v>3D printing</c:v>
                </c:pt>
                <c:pt idx="4">
                  <c:v>Profile welding</c:v>
                </c:pt>
                <c:pt idx="5">
                  <c:v>Cables</c:v>
                </c:pt>
                <c:pt idx="6">
                  <c:v>Standard mechanical components</c:v>
                </c:pt>
                <c:pt idx="7">
                  <c:v>Non-official finished modules</c:v>
                </c:pt>
                <c:pt idx="8">
                  <c:v>Official finished modules</c:v>
                </c:pt>
                <c:pt idx="9">
                  <c:v>Others</c:v>
                </c:pt>
              </c:strCache>
            </c:strRef>
          </c:cat>
          <c:val>
            <c:numRef>
              <c:f>'Overview of process'!$F$2:$F$11</c:f>
              <c:numCache>
                <c:formatCode>General</c:formatCode>
                <c:ptCount val="10"/>
                <c:pt idx="0">
                  <c:v>2400</c:v>
                </c:pt>
                <c:pt idx="1">
                  <c:v>0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2400.8000000000002</c:v>
                </c:pt>
                <c:pt idx="7">
                  <c:v>43236</c:v>
                </c:pt>
                <c:pt idx="8">
                  <c:v>3192</c:v>
                </c:pt>
                <c:pt idx="9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0861-4D21-B28C-6BC96E5D4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9525">
          <a:noFill/>
        </a:ln>
      </c:spPr>
    </c:plotArea>
    <c:legend>
      <c:legendPos val="t"/>
      <c:layout/>
      <c:overlay val="0"/>
      <c:spPr>
        <a:noFill/>
        <a:ln w="9525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129540</xdr:colOff>
      <xdr:row>0</xdr:row>
      <xdr:rowOff>53340</xdr:rowOff>
    </xdr:from>
    <xdr:to>
      <xdr:col>13</xdr:col>
      <xdr:colOff>381000</xdr:colOff>
      <xdr:row>13</xdr:row>
      <xdr:rowOff>15240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表4" displayName="表4" ref="A1:F11" totalsRowShown="0" headerRowDxfId="77" dataDxfId="75" headerRowBorderDxfId="76" tableBorderDxfId="74">
  <autoFilter ref="A1:F11"/>
  <tableColumns count="6">
    <tableColumn id="1" name="Series 1" dataDxfId="73"/>
    <tableColumn id="2" name="Standard" dataDxfId="72">
      <calculatedColumnFormula>SUMIF(表1[Process
(pull-down menu)],表4[[#This Row],[Series 1]],表1[Total cost of the material for parent module
(calculate)])</calculatedColumnFormula>
    </tableColumn>
    <tableColumn id="3" name="Engineer" dataDxfId="71">
      <calculatedColumnFormula>SUMIF(表1_34[Process
(pull-down menu)],表4[[#This Row],[Series 1]],表1_34[Total cost of the material for parent module
(calculate)])</calculatedColumnFormula>
    </tableColumn>
    <tableColumn id="4" name="Hero" dataDxfId="70">
      <calculatedColumnFormula>SUMIF(表1_3[Process
(pull-down menu)],表4[[#This Row],[Series 1]],表1_3[Total cost of the material for parent module
(calculate)])</calculatedColumnFormula>
    </tableColumn>
    <tableColumn id="9" name="Other robots" dataDxfId="69">
      <calculatedColumnFormula>SUMIF(表1_36[Process
(pull-down menu)],表4[[#This Row],[Series 1]],表1_36[Total cost of the material for parent module
(calculate)])</calculatedColumnFormula>
    </tableColumn>
    <tableColumn id="5" name="Total cost" dataDxfId="68">
      <calculatedColumnFormula>SUM(表4[[#This Row],[Standard]:[Other robots]])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表1" displayName="表1" ref="A1:P13" totalsRowShown="0" dataDxfId="67">
  <autoFilter ref="A1:P13"/>
  <tableColumns count="16">
    <tableColumn id="1" name="No." dataDxfId="66"/>
    <tableColumn id="2" name="Parent module_x000a_(custom text)" dataDxfId="65"/>
    <tableColumn id="3" name="Submodule_x000a_(custom text)" dataDxfId="64"/>
    <tableColumn id="4" name="Submodule quantity_x000a_(custom number)" dataDxfId="63"/>
    <tableColumn id="5" name="Name of Material_x000a_(custom text)" dataDxfId="62"/>
    <tableColumn id="6" name="Quantity of material in submodule_x000a_(fill in custom details)" dataDxfId="61"/>
    <tableColumn id="7" name="Property_x000a_(Pull-down menu)" dataDxfId="60"/>
    <tableColumn id="8" name="Process_x000a_(pull-down menu)" dataDxfId="59"/>
    <tableColumn id="9" name="Purchasing method_x000a_(pull-down menu)" dataDxfId="58"/>
    <tableColumn id="18" name="Specifications/model_x000a_（standard model）_x000a_Fill in if necessary" dataDxfId="57" dataCellStyle="Normal"/>
    <tableColumn id="17" name="Brand_x000a_(custom text)" dataDxfId="56" dataCellStyle="Normal"/>
    <tableColumn id="16" name="Material/size/others_x000a_(custom text)_x000a_Fill in if necessary" dataDxfId="55" dataCellStyle="Normal"/>
    <tableColumn id="11" name="Unit price [including tax]_x000a_State material fee for self-made components_x000a_State market price for sponsored items" dataDxfId="54"/>
    <tableColumn id="12" name="Quantity of the material in parent module_x000a_(calculate)" dataDxfId="53">
      <calculatedColumnFormula>D2*F2</calculatedColumnFormula>
    </tableColumn>
    <tableColumn id="13" name="Total cost of the material for parent module_x000a_(calculate)" dataDxfId="52">
      <calculatedColumnFormula>M2*N2</calculatedColumnFormula>
    </tableColumn>
    <tableColumn id="15" name="Notes" dataDxfId="51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3" name="表1_34" displayName="表1_34" ref="A1:P13" totalsRowShown="0" dataDxfId="50">
  <autoFilter ref="A1:P13"/>
  <tableColumns count="16">
    <tableColumn id="1" name="No." dataDxfId="49"/>
    <tableColumn id="2" name="Parent module_x000a_(custom text)" dataDxfId="48"/>
    <tableColumn id="3" name="Submodule_x000a_(custom text)" dataDxfId="47"/>
    <tableColumn id="4" name="Submodule quantity_x000a_(custom number)" dataDxfId="46"/>
    <tableColumn id="5" name="Name of material_x000a_(custom text)" dataDxfId="45"/>
    <tableColumn id="6" name="Quantity of material in submodule_x000a_(fill in custom details)" dataDxfId="44"/>
    <tableColumn id="7" name="Property_x000a_(pull-down menu)" dataDxfId="43"/>
    <tableColumn id="8" name="Process_x000a_(pull-down menu)" dataDxfId="42"/>
    <tableColumn id="9" name="Purchasing method_x000a_(pull-down menu)" dataDxfId="41"/>
    <tableColumn id="14" name="Specifications/model_x000a_（standard model）_x000a_Fill in if necessary" dataDxfId="40" dataCellStyle="Normal"/>
    <tableColumn id="16" name="Brand_x000a_(custom text)" dataDxfId="39" dataCellStyle="Normal"/>
    <tableColumn id="17" name="Material/size/others_x000a_(custom text)_x000a_Fill in if necessary" dataDxfId="38" dataCellStyle="Normal"/>
    <tableColumn id="11" name="Unit price [including tax]_x000a_State material fee for self-made components_x000a_State market price for sponsored items" dataDxfId="37"/>
    <tableColumn id="12" name="Quantity of the material in parent module_x000a_(calculate)" dataDxfId="36">
      <calculatedColumnFormula>D2*F2</calculatedColumnFormula>
    </tableColumn>
    <tableColumn id="13" name="Total cost of the material for parent module_x000a_(calculate)" dataDxfId="35">
      <calculatedColumnFormula>M2*N2</calculatedColumnFormula>
    </tableColumn>
    <tableColumn id="15" name="Notes" dataDxfId="34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2" name="表1_3" displayName="表1_3" ref="A1:P13" totalsRowShown="0" dataDxfId="33">
  <autoFilter ref="A1:P13"/>
  <tableColumns count="16">
    <tableColumn id="1" name="No." dataDxfId="32"/>
    <tableColumn id="2" name="Parent module_x000a_(custom text)" dataDxfId="31"/>
    <tableColumn id="3" name="Submodule_x000a_(custom text)" dataDxfId="30"/>
    <tableColumn id="4" name="Submodule quantity_x000a_(custom number)" dataDxfId="29"/>
    <tableColumn id="5" name="Material_x000a_(custom text)" dataDxfId="28"/>
    <tableColumn id="6" name="Quantity of material in submodule_x000a_(fill in custom details)" dataDxfId="27"/>
    <tableColumn id="7" name="Property_x000a_(pull-down menu)" dataDxfId="26"/>
    <tableColumn id="8" name="Process_x000a_(pull-down menu)" dataDxfId="25"/>
    <tableColumn id="9" name="Purchasing method_x000a_(pull-down menu)" dataDxfId="24"/>
    <tableColumn id="14" name="Specifications/model_x000a_（standard model）_x000a_Fill in if necessary" dataDxfId="23" dataCellStyle="Normal"/>
    <tableColumn id="16" name="Brand_x000a_(custom text)" dataDxfId="22" dataCellStyle="Normal"/>
    <tableColumn id="10" name="Material/model/size_x000a_(custom text)" dataDxfId="21"/>
    <tableColumn id="11" name="Unit price [including tax]_x000a_State material fee for self-made components_x000a_State market price for sponsored items" dataDxfId="20"/>
    <tableColumn id="12" name="Quantity of the material in parent module_x000a_(calculate)" dataDxfId="19">
      <calculatedColumnFormula>D2*F2</calculatedColumnFormula>
    </tableColumn>
    <tableColumn id="13" name="Total cost of the material for parent module_x000a_(calculate)" dataDxfId="18">
      <calculatedColumnFormula>M2*N2</calculatedColumnFormula>
    </tableColumn>
    <tableColumn id="15" name="Notes" dataDxfId="17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5" name="表1_36" displayName="表1_36" ref="A1:P13" totalsRowShown="0" dataDxfId="16">
  <autoFilter ref="A1:P13"/>
  <tableColumns count="16">
    <tableColumn id="1" name="No." dataDxfId="15"/>
    <tableColumn id="2" name="Parent module_x000a_(custom text)" dataDxfId="14"/>
    <tableColumn id="3" name="Submodule_x000a_(custom text)" dataDxfId="13"/>
    <tableColumn id="4" name="Submodule quantity_x000a_(custom number)" dataDxfId="12"/>
    <tableColumn id="18" name="Material_x000a_(custom text)" dataDxfId="11" dataCellStyle="Normal"/>
    <tableColumn id="6" name="Quantity of material in submodule_x000a_(fill in custom details)" dataDxfId="10"/>
    <tableColumn id="7" name="Property_x000a_(pull-down menu)" dataDxfId="9"/>
    <tableColumn id="8" name="Process_x000a_(pull-down menu)" dataDxfId="8"/>
    <tableColumn id="9" name="Purchasing method_x000a_(pull-down menu)" dataDxfId="7"/>
    <tableColumn id="19" name="Specifications/model_x000a_（standard model）_x000a_Fill in if necessary" dataDxfId="6" dataCellStyle="Normal"/>
    <tableColumn id="20" name="Brand_x000a_(custom text)" dataDxfId="5" dataCellStyle="Normal"/>
    <tableColumn id="21" name="Material/size/others_x000a_(custom text)_x000a_Fill in if necessary" dataDxfId="4" dataCellStyle="Normal"/>
    <tableColumn id="11" name="Unit price [including tax]_x000a_State material fee for self-made components_x000a_State market price for sponsored items" dataDxfId="3"/>
    <tableColumn id="12" name="Quantity of the material in parent module_x000a_(calculate)" dataDxfId="2">
      <calculatedColumnFormula>D2*F2</calculatedColumnFormula>
    </tableColumn>
    <tableColumn id="13" name="Total cost of the material for parent module_x000a_(calculate)" dataDxfId="1">
      <calculatedColumnFormula>M2*N2</calculatedColumnFormula>
    </tableColumn>
    <tableColumn id="15" name="Note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"/>
  <sheetViews>
    <sheetView workbookViewId="0">
      <selection activeCell="A11" sqref="A11"/>
    </sheetView>
  </sheetViews>
  <sheetFormatPr defaultRowHeight="13.5" x14ac:dyDescent="0.15"/>
  <cols>
    <col min="1" max="1" width="66.25" customWidth="1"/>
    <col min="2" max="2" width="9" customWidth="1"/>
    <col min="3" max="3" width="22.125" customWidth="1"/>
    <col min="4" max="4" width="9" customWidth="1"/>
  </cols>
  <sheetData>
    <row r="1" spans="1:4" x14ac:dyDescent="0.15">
      <c r="A1" s="22"/>
      <c r="B1" s="22"/>
      <c r="C1" s="22"/>
      <c r="D1" s="22"/>
    </row>
    <row r="2" spans="1:4" ht="33" x14ac:dyDescent="0.3">
      <c r="A2" s="21" t="s">
        <v>106</v>
      </c>
      <c r="B2" s="22"/>
      <c r="C2" s="23" t="s">
        <v>104</v>
      </c>
      <c r="D2" s="24" t="s">
        <v>105</v>
      </c>
    </row>
    <row r="3" spans="1:4" ht="33" x14ac:dyDescent="0.3">
      <c r="A3" s="21" t="s">
        <v>107</v>
      </c>
      <c r="B3" s="22"/>
      <c r="C3" s="24" t="s">
        <v>101</v>
      </c>
      <c r="D3" s="24">
        <v>5</v>
      </c>
    </row>
    <row r="4" spans="1:4" ht="33" x14ac:dyDescent="0.3">
      <c r="A4" s="21" t="s">
        <v>108</v>
      </c>
      <c r="B4" s="22"/>
      <c r="C4" s="24" t="s">
        <v>102</v>
      </c>
      <c r="D4" s="24">
        <v>10</v>
      </c>
    </row>
    <row r="5" spans="1:4" ht="33" x14ac:dyDescent="0.3">
      <c r="A5" s="21" t="s">
        <v>109</v>
      </c>
      <c r="B5" s="22"/>
      <c r="C5" s="24" t="s">
        <v>103</v>
      </c>
      <c r="D5" s="24">
        <v>5</v>
      </c>
    </row>
    <row r="6" spans="1:4" ht="16.5" x14ac:dyDescent="0.15">
      <c r="A6" s="13"/>
    </row>
  </sheetData>
  <phoneticPr fontId="15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1"/>
  <sheetViews>
    <sheetView workbookViewId="0">
      <selection activeCell="A17" sqref="A17"/>
    </sheetView>
  </sheetViews>
  <sheetFormatPr defaultColWidth="9" defaultRowHeight="16.5" x14ac:dyDescent="0.15"/>
  <cols>
    <col min="1" max="1" width="30.625" style="2" customWidth="1"/>
    <col min="2" max="2" width="21.25" style="2" customWidth="1"/>
    <col min="3" max="3" width="15.875" style="2" customWidth="1"/>
    <col min="4" max="5" width="16.125" style="2" customWidth="1"/>
    <col min="6" max="6" width="14.75" style="2" customWidth="1"/>
    <col min="7" max="16384" width="9" style="1"/>
  </cols>
  <sheetData>
    <row r="1" spans="1:6" x14ac:dyDescent="0.15">
      <c r="A1" s="12" t="s">
        <v>66</v>
      </c>
      <c r="B1" s="12" t="s">
        <v>5</v>
      </c>
      <c r="C1" s="12" t="s">
        <v>4</v>
      </c>
      <c r="D1" s="12" t="s">
        <v>6</v>
      </c>
      <c r="E1" s="12" t="s">
        <v>100</v>
      </c>
      <c r="F1" s="12" t="s">
        <v>7</v>
      </c>
    </row>
    <row r="2" spans="1:6" x14ac:dyDescent="0.15">
      <c r="A2" s="1" t="s">
        <v>20</v>
      </c>
      <c r="B2" s="1">
        <f>SUMIF(表1[Process
(pull-down menu)],表4[[#This Row],[Series 1]],表1[Total cost of the material for parent module
(calculate)])</f>
        <v>600</v>
      </c>
      <c r="C2" s="1">
        <f>SUMIF(表1_34[Process
(pull-down menu)],表4[[#This Row],[Series 1]],表1_34[Total cost of the material for parent module
(calculate)])</f>
        <v>600</v>
      </c>
      <c r="D2" s="1">
        <f>SUMIF(表1_3[Process
(pull-down menu)],表4[[#This Row],[Series 1]],表1_3[Total cost of the material for parent module
(calculate)])</f>
        <v>600</v>
      </c>
      <c r="E2" s="1">
        <f>SUMIF(表1_36[Process
(pull-down menu)],表4[[#This Row],[Series 1]],表1_36[Total cost of the material for parent module
(calculate)])</f>
        <v>600</v>
      </c>
      <c r="F2" s="1">
        <f>SUM(表4[[#This Row],[Standard]:[Other robots]])</f>
        <v>2400</v>
      </c>
    </row>
    <row r="3" spans="1:6" x14ac:dyDescent="0.15">
      <c r="A3" s="1" t="s">
        <v>1</v>
      </c>
      <c r="B3" s="1">
        <f>SUMIF(表1[Process
(pull-down menu)],表4[[#This Row],[Series 1]],表1[Total cost of the material for parent module
(calculate)])</f>
        <v>0</v>
      </c>
      <c r="C3" s="1">
        <f>SUMIF(表1_34[Process
(pull-down menu)],表4[[#This Row],[Series 1]],表1_34[Total cost of the material for parent module
(calculate)])</f>
        <v>0</v>
      </c>
      <c r="D3" s="1">
        <f>SUMIF(表1_3[Process
(pull-down menu)],表4[[#This Row],[Series 1]],表1_3[Total cost of the material for parent module
(calculate)])</f>
        <v>0</v>
      </c>
      <c r="E3" s="1">
        <f>SUMIF(表1_36[Process
(pull-down menu)],表4[[#This Row],[Series 1]],表1_36[Total cost of the material for parent module
(calculate)])</f>
        <v>0</v>
      </c>
      <c r="F3" s="1">
        <f>SUM(表4[[#This Row],[Standard]:[Other robots]])</f>
        <v>0</v>
      </c>
    </row>
    <row r="4" spans="1:6" x14ac:dyDescent="0.15">
      <c r="A4" s="1" t="s">
        <v>34</v>
      </c>
      <c r="B4" s="1">
        <f>SUMIF(表1[Process
(pull-down menu)],表4[[#This Row],[Series 1]],表1[Total cost of the material for parent module
(calculate)])</f>
        <v>10</v>
      </c>
      <c r="C4" s="1">
        <f>SUMIF(表1_34[Process
(pull-down menu)],表4[[#This Row],[Series 1]],表1_34[Total cost of the material for parent module
(calculate)])</f>
        <v>10</v>
      </c>
      <c r="D4" s="1">
        <f>SUMIF(表1_3[Process
(pull-down menu)],表4[[#This Row],[Series 1]],表1_3[Total cost of the material for parent module
(calculate)])</f>
        <v>10</v>
      </c>
      <c r="E4" s="1">
        <f>SUMIF(表1_36[Process
(pull-down menu)],表4[[#This Row],[Series 1]],表1_36[Total cost of the material for parent module
(calculate)])</f>
        <v>10</v>
      </c>
      <c r="F4" s="1">
        <f>SUM(表4[[#This Row],[Standard]:[Other robots]])</f>
        <v>40</v>
      </c>
    </row>
    <row r="5" spans="1:6" x14ac:dyDescent="0.15">
      <c r="A5" s="1" t="s">
        <v>0</v>
      </c>
      <c r="B5" s="1">
        <f>SUMIF(表1[Process
(pull-down menu)],表4[[#This Row],[Series 1]],表1[Total cost of the material for parent module
(calculate)])</f>
        <v>0</v>
      </c>
      <c r="C5" s="1">
        <f>SUMIF(表1_34[Process
(pull-down menu)],表4[[#This Row],[Series 1]],表1_34[Total cost of the material for parent module
(calculate)])</f>
        <v>0</v>
      </c>
      <c r="D5" s="1">
        <f>SUMIF(表1_3[Process
(pull-down menu)],表4[[#This Row],[Series 1]],表1_3[Total cost of the material for parent module
(calculate)])</f>
        <v>0</v>
      </c>
      <c r="E5" s="1">
        <f>SUMIF(表1_36[Process
(pull-down menu)],表4[[#This Row],[Series 1]],表1_36[Total cost of the material for parent module
(calculate)])</f>
        <v>0</v>
      </c>
      <c r="F5" s="1">
        <f>SUM(表4[[#This Row],[Standard]:[Other robots]])</f>
        <v>0</v>
      </c>
    </row>
    <row r="6" spans="1:6" x14ac:dyDescent="0.15">
      <c r="A6" s="1" t="s">
        <v>32</v>
      </c>
      <c r="B6" s="1">
        <f>SUMIF(表1[Process
(pull-down menu)],表4[[#This Row],[Series 1]],表1[Total cost of the material for parent module
(calculate)])</f>
        <v>0</v>
      </c>
      <c r="C6" s="1">
        <f>SUMIF(表1_34[Process
(pull-down menu)],表4[[#This Row],[Series 1]],表1_34[Total cost of the material for parent module
(calculate)])</f>
        <v>0</v>
      </c>
      <c r="D6" s="1">
        <f>SUMIF(表1_3[Process
(pull-down menu)],表4[[#This Row],[Series 1]],表1_3[Total cost of the material for parent module
(calculate)])</f>
        <v>0</v>
      </c>
      <c r="E6" s="1">
        <f>SUMIF(表1_36[Process
(pull-down menu)],表4[[#This Row],[Series 1]],表1_36[Total cost of the material for parent module
(calculate)])</f>
        <v>0</v>
      </c>
      <c r="F6" s="1">
        <f>SUM(表4[[#This Row],[Standard]:[Other robots]])</f>
        <v>0</v>
      </c>
    </row>
    <row r="7" spans="1:6" x14ac:dyDescent="0.15">
      <c r="A7" s="1" t="s">
        <v>2</v>
      </c>
      <c r="B7" s="1">
        <f>SUMIF(表1[Process
(pull-down menu)],表4[[#This Row],[Series 1]],表1[Total cost of the material for parent module
(calculate)])</f>
        <v>0</v>
      </c>
      <c r="C7" s="1">
        <f>SUMIF(表1_34[Process
(pull-down menu)],表4[[#This Row],[Series 1]],表1_34[Total cost of the material for parent module
(calculate)])</f>
        <v>0</v>
      </c>
      <c r="D7" s="1">
        <f>SUMIF(表1_3[Process
(pull-down menu)],表4[[#This Row],[Series 1]],表1_3[Total cost of the material for parent module
(calculate)])</f>
        <v>0</v>
      </c>
      <c r="E7" s="1">
        <f>SUMIF(表1_36[Process
(pull-down menu)],表4[[#This Row],[Series 1]],表1_36[Total cost of the material for parent module
(calculate)])</f>
        <v>0</v>
      </c>
      <c r="F7" s="1">
        <f>SUM(表4[[#This Row],[Standard]:[Other robots]])</f>
        <v>0</v>
      </c>
    </row>
    <row r="8" spans="1:6" x14ac:dyDescent="0.15">
      <c r="A8" s="1" t="s">
        <v>36</v>
      </c>
      <c r="B8" s="1">
        <f>SUMIF(表1[Process
(pull-down menu)],表4[[#This Row],[Series 1]],表1[Total cost of the material for parent module
(calculate)])</f>
        <v>600.20000000000005</v>
      </c>
      <c r="C8" s="1">
        <f>SUMIF(表1_34[Process
(pull-down menu)],表4[[#This Row],[Series 1]],表1_34[Total cost of the material for parent module
(calculate)])</f>
        <v>600.20000000000005</v>
      </c>
      <c r="D8" s="1">
        <f>SUMIF(表1_3[Process
(pull-down menu)],表4[[#This Row],[Series 1]],表1_3[Total cost of the material for parent module
(calculate)])</f>
        <v>600.20000000000005</v>
      </c>
      <c r="E8" s="1">
        <f>SUMIF(表1_36[Process
(pull-down menu)],表4[[#This Row],[Series 1]],表1_36[Total cost of the material for parent module
(calculate)])</f>
        <v>600.20000000000005</v>
      </c>
      <c r="F8" s="1">
        <f>SUM(表4[[#This Row],[Standard]:[Other robots]])</f>
        <v>2400.8000000000002</v>
      </c>
    </row>
    <row r="9" spans="1:6" x14ac:dyDescent="0.15">
      <c r="A9" s="1" t="s">
        <v>24</v>
      </c>
      <c r="B9" s="1">
        <f>SUMIF(表1[Process
(pull-down menu)],表4[[#This Row],[Series 1]],表1[Total cost of the material for parent module
(calculate)])</f>
        <v>10809</v>
      </c>
      <c r="C9" s="1">
        <f>SUMIF(表1_34[Process
(pull-down menu)],表4[[#This Row],[Series 1]],表1_34[Total cost of the material for parent module
(calculate)])</f>
        <v>10809</v>
      </c>
      <c r="D9" s="1">
        <f>SUMIF(表1_3[Process
(pull-down menu)],表4[[#This Row],[Series 1]],表1_3[Total cost of the material for parent module
(calculate)])</f>
        <v>10809</v>
      </c>
      <c r="E9" s="1">
        <f>SUMIF(表1_36[Process
(pull-down menu)],表4[[#This Row],[Series 1]],表1_36[Total cost of the material for parent module
(calculate)])</f>
        <v>10809</v>
      </c>
      <c r="F9" s="1">
        <f>SUM(表4[[#This Row],[Standard]:[Other robots]])</f>
        <v>43236</v>
      </c>
    </row>
    <row r="10" spans="1:6" x14ac:dyDescent="0.15">
      <c r="A10" s="1" t="s">
        <v>26</v>
      </c>
      <c r="B10" s="1">
        <f>SUMIF(表1[Process
(pull-down menu)],表4[[#This Row],[Series 1]],表1[Total cost of the material for parent module
(calculate)])</f>
        <v>798</v>
      </c>
      <c r="C10" s="1">
        <f>SUMIF(表1_34[Process
(pull-down menu)],表4[[#This Row],[Series 1]],表1_34[Total cost of the material for parent module
(calculate)])</f>
        <v>798</v>
      </c>
      <c r="D10" s="1">
        <f>SUMIF(表1_3[Process
(pull-down menu)],表4[[#This Row],[Series 1]],表1_3[Total cost of the material for parent module
(calculate)])</f>
        <v>798</v>
      </c>
      <c r="E10" s="1">
        <f>SUMIF(表1_36[Process
(pull-down menu)],表4[[#This Row],[Series 1]],表1_36[Total cost of the material for parent module
(calculate)])</f>
        <v>798</v>
      </c>
      <c r="F10" s="1">
        <f>SUM(表4[[#This Row],[Standard]:[Other robots]])</f>
        <v>3192</v>
      </c>
    </row>
    <row r="11" spans="1:6" x14ac:dyDescent="0.15">
      <c r="A11" s="1" t="s">
        <v>16</v>
      </c>
      <c r="B11" s="1">
        <f>SUMIF(表1[Process
(pull-down menu)],表4[[#This Row],[Series 1]],表1[Total cost of the material for parent module
(calculate)])</f>
        <v>10</v>
      </c>
      <c r="C11" s="1">
        <f>SUMIF(表1_34[Process
(pull-down menu)],表4[[#This Row],[Series 1]],表1_34[Total cost of the material for parent module
(calculate)])</f>
        <v>10</v>
      </c>
      <c r="D11" s="1">
        <f>SUMIF(表1_3[Process
(pull-down menu)],表4[[#This Row],[Series 1]],表1_3[Total cost of the material for parent module
(calculate)])</f>
        <v>10</v>
      </c>
      <c r="E11" s="1">
        <f>SUMIF(表1_36[Process
(pull-down menu)],表4[[#This Row],[Series 1]],表1_36[Total cost of the material for parent module
(calculate)])</f>
        <v>10</v>
      </c>
      <c r="F11" s="1">
        <f>SUM(表4[[#This Row],[Standard]:[Other robots]])</f>
        <v>40</v>
      </c>
    </row>
    <row r="12" spans="1:6" x14ac:dyDescent="0.15">
      <c r="A12" s="5"/>
      <c r="B12" s="5"/>
      <c r="C12" s="5"/>
      <c r="D12" s="5"/>
      <c r="E12" s="5"/>
      <c r="F12" s="5"/>
    </row>
    <row r="13" spans="1:6" x14ac:dyDescent="0.15">
      <c r="A13" s="1"/>
      <c r="B13" s="1"/>
      <c r="C13" s="1"/>
      <c r="F13" s="1"/>
    </row>
    <row r="14" spans="1:6" x14ac:dyDescent="0.15">
      <c r="A14" s="1" t="s">
        <v>97</v>
      </c>
      <c r="B14" s="1">
        <f>SUM(B2:B10)</f>
        <v>12817.2</v>
      </c>
      <c r="C14" s="1">
        <f>SUM(C2:C10)</f>
        <v>12817.2</v>
      </c>
      <c r="D14" s="1">
        <f t="shared" ref="D14:F14" si="0">SUM(D2:D10)</f>
        <v>12817.2</v>
      </c>
      <c r="E14" s="1">
        <f t="shared" si="0"/>
        <v>12817.2</v>
      </c>
      <c r="F14" s="1">
        <f t="shared" si="0"/>
        <v>51268.800000000003</v>
      </c>
    </row>
    <row r="15" spans="1:6" x14ac:dyDescent="0.15">
      <c r="A15" s="1" t="s">
        <v>98</v>
      </c>
      <c r="B15" s="1">
        <f>SUMIF(表1[Purchasing method
(pull-down menu)],"赞助",表1[Total cost of the material for parent module
(calculate)])</f>
        <v>0</v>
      </c>
      <c r="C15" s="1">
        <f>SUMIF(表1_34[Purchasing method
(pull-down menu)],"赞助",表1_34[Total cost of the material for parent module
(calculate)])</f>
        <v>0</v>
      </c>
      <c r="D15" s="1">
        <f>SUMIF(表1_3[Purchasing method
(pull-down menu)],"赞助",表1_3[Total cost of the material for parent module
(calculate)])</f>
        <v>0</v>
      </c>
      <c r="E15" s="1">
        <f>SUMIF(表1_36[Purchasing method
(pull-down menu)],"赞助",表1_36[Total cost of the material for parent module
(calculate)])</f>
        <v>0</v>
      </c>
      <c r="F15" s="1">
        <f>SUM(B15:E15)</f>
        <v>0</v>
      </c>
    </row>
    <row r="16" spans="1:6" x14ac:dyDescent="0.15">
      <c r="A16" s="1" t="s">
        <v>99</v>
      </c>
      <c r="B16" s="1">
        <f>B14-B15</f>
        <v>12817.2</v>
      </c>
      <c r="C16" s="1">
        <f t="shared" ref="C16:F16" si="1">C14-C15</f>
        <v>12817.2</v>
      </c>
      <c r="D16" s="1">
        <f t="shared" si="1"/>
        <v>12817.2</v>
      </c>
      <c r="E16" s="1">
        <f t="shared" si="1"/>
        <v>12817.2</v>
      </c>
      <c r="F16" s="1">
        <f t="shared" si="1"/>
        <v>51268.800000000003</v>
      </c>
    </row>
    <row r="17" spans="1:6" x14ac:dyDescent="0.15">
      <c r="A17" s="1"/>
      <c r="B17" s="1"/>
      <c r="C17" s="1"/>
      <c r="D17" s="1"/>
      <c r="E17" s="1"/>
      <c r="F17" s="1"/>
    </row>
    <row r="18" spans="1:6" x14ac:dyDescent="0.15">
      <c r="A18" s="1"/>
      <c r="B18" s="1"/>
      <c r="C18" s="1"/>
      <c r="D18" s="1"/>
      <c r="E18" s="1"/>
      <c r="F18" s="1"/>
    </row>
    <row r="19" spans="1:6" x14ac:dyDescent="0.15">
      <c r="A19" s="1"/>
      <c r="B19" s="1"/>
      <c r="C19" s="1"/>
      <c r="D19" s="1"/>
      <c r="E19" s="1"/>
      <c r="F19" s="1"/>
    </row>
    <row r="20" spans="1:6" x14ac:dyDescent="0.15">
      <c r="A20" s="1"/>
      <c r="B20" s="1"/>
      <c r="C20" s="1"/>
      <c r="D20" s="1"/>
      <c r="E20" s="1"/>
      <c r="F20" s="1"/>
    </row>
    <row r="21" spans="1:6" x14ac:dyDescent="0.15">
      <c r="A21" s="1"/>
      <c r="B21" s="1"/>
      <c r="C21" s="1"/>
      <c r="D21" s="1"/>
      <c r="E21" s="1"/>
      <c r="F21" s="1"/>
    </row>
  </sheetData>
  <phoneticPr fontId="15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21"/>
  <sheetViews>
    <sheetView tabSelected="1" workbookViewId="0">
      <pane ySplit="1" topLeftCell="A2" activePane="bottomLeft" state="frozen"/>
      <selection activeCell="A14" sqref="A14"/>
      <selection pane="bottomLeft" activeCell="A14" sqref="A14"/>
    </sheetView>
  </sheetViews>
  <sheetFormatPr defaultColWidth="9" defaultRowHeight="13.5" x14ac:dyDescent="0.15"/>
  <cols>
    <col min="1" max="1" width="8.375" style="2" customWidth="1"/>
    <col min="2" max="2" width="16.125" style="2" customWidth="1"/>
    <col min="3" max="3" width="17.5" style="2" customWidth="1"/>
    <col min="4" max="4" width="12.5" style="2" customWidth="1"/>
    <col min="5" max="5" width="27.5" style="2" customWidth="1"/>
    <col min="6" max="6" width="16.5" style="2" customWidth="1"/>
    <col min="7" max="7" width="14.125" style="2" customWidth="1"/>
    <col min="8" max="8" width="17.75" style="2" customWidth="1"/>
    <col min="9" max="9" width="17.5" style="2" customWidth="1"/>
    <col min="10" max="10" width="21.75" style="2" customWidth="1"/>
    <col min="11" max="11" width="15.5" style="2" customWidth="1"/>
    <col min="12" max="12" width="26.875" style="2" customWidth="1"/>
    <col min="13" max="13" width="18.125" style="2" customWidth="1"/>
    <col min="14" max="14" width="19.625" style="6" customWidth="1"/>
    <col min="15" max="15" width="21.75" style="2" customWidth="1"/>
    <col min="16" max="16" width="8.625" style="2" customWidth="1"/>
    <col min="17" max="16384" width="9" style="2"/>
  </cols>
  <sheetData>
    <row r="1" spans="1:16" ht="83.45" customHeight="1" x14ac:dyDescent="0.15">
      <c r="A1" s="3" t="s">
        <v>40</v>
      </c>
      <c r="B1" s="7" t="s">
        <v>63</v>
      </c>
      <c r="C1" s="7" t="s">
        <v>62</v>
      </c>
      <c r="D1" s="7" t="s">
        <v>61</v>
      </c>
      <c r="E1" s="20" t="s">
        <v>156</v>
      </c>
      <c r="F1" s="8" t="s">
        <v>60</v>
      </c>
      <c r="G1" s="3" t="s">
        <v>110</v>
      </c>
      <c r="H1" s="3" t="s">
        <v>58</v>
      </c>
      <c r="I1" s="3" t="s">
        <v>59</v>
      </c>
      <c r="J1" s="7" t="s">
        <v>151</v>
      </c>
      <c r="K1" s="7" t="s">
        <v>116</v>
      </c>
      <c r="L1" s="7" t="s">
        <v>152</v>
      </c>
      <c r="M1" s="15" t="s">
        <v>117</v>
      </c>
      <c r="N1" s="10" t="s">
        <v>95</v>
      </c>
      <c r="O1" s="10" t="s">
        <v>96</v>
      </c>
      <c r="P1" s="3" t="s">
        <v>39</v>
      </c>
    </row>
    <row r="2" spans="1:16" ht="16.5" x14ac:dyDescent="0.15">
      <c r="A2" s="1">
        <v>1</v>
      </c>
      <c r="B2" s="1" t="s">
        <v>8</v>
      </c>
      <c r="C2" s="1" t="s">
        <v>43</v>
      </c>
      <c r="D2" s="1">
        <v>4</v>
      </c>
      <c r="E2" s="1" t="s">
        <v>48</v>
      </c>
      <c r="F2" s="11">
        <v>1</v>
      </c>
      <c r="G2" s="1" t="s">
        <v>10</v>
      </c>
      <c r="H2" s="1" t="s">
        <v>20</v>
      </c>
      <c r="I2" s="14" t="s">
        <v>132</v>
      </c>
      <c r="J2" s="4"/>
      <c r="K2" s="16" t="s">
        <v>133</v>
      </c>
      <c r="L2" s="17" t="s">
        <v>136</v>
      </c>
      <c r="M2" s="1">
        <v>150</v>
      </c>
      <c r="N2" s="1">
        <f t="shared" ref="N2:N13" si="0">D2*F2</f>
        <v>4</v>
      </c>
      <c r="O2" s="1">
        <f t="shared" ref="O2:O12" si="1">M2*N2</f>
        <v>600</v>
      </c>
      <c r="P2" s="1"/>
    </row>
    <row r="3" spans="1:16" ht="16.5" x14ac:dyDescent="0.15">
      <c r="A3" s="1">
        <v>2</v>
      </c>
      <c r="B3" s="1" t="s">
        <v>8</v>
      </c>
      <c r="C3" s="1" t="s">
        <v>43</v>
      </c>
      <c r="D3" s="1">
        <v>4</v>
      </c>
      <c r="E3" s="1" t="s">
        <v>45</v>
      </c>
      <c r="F3" s="11">
        <v>1</v>
      </c>
      <c r="G3" s="1" t="s">
        <v>10</v>
      </c>
      <c r="H3" s="1" t="s">
        <v>36</v>
      </c>
      <c r="I3" s="1" t="s">
        <v>91</v>
      </c>
      <c r="J3" s="16" t="s">
        <v>118</v>
      </c>
      <c r="K3" s="16" t="s">
        <v>134</v>
      </c>
      <c r="L3" s="17" t="s">
        <v>137</v>
      </c>
      <c r="M3" s="1">
        <v>150</v>
      </c>
      <c r="N3" s="1">
        <f t="shared" si="0"/>
        <v>4</v>
      </c>
      <c r="O3" s="1">
        <f t="shared" si="1"/>
        <v>600</v>
      </c>
      <c r="P3" s="1"/>
    </row>
    <row r="4" spans="1:16" ht="16.5" x14ac:dyDescent="0.15">
      <c r="A4" s="1">
        <v>3</v>
      </c>
      <c r="B4" s="1" t="s">
        <v>8</v>
      </c>
      <c r="C4" s="1" t="s">
        <v>69</v>
      </c>
      <c r="D4" s="1">
        <v>4</v>
      </c>
      <c r="E4" s="1" t="s">
        <v>70</v>
      </c>
      <c r="F4" s="11">
        <v>2</v>
      </c>
      <c r="G4" s="1" t="s">
        <v>10</v>
      </c>
      <c r="H4" s="1" t="s">
        <v>72</v>
      </c>
      <c r="I4" s="1" t="s">
        <v>89</v>
      </c>
      <c r="J4" s="16"/>
      <c r="K4" s="16" t="s">
        <v>133</v>
      </c>
      <c r="L4" s="17" t="s">
        <v>140</v>
      </c>
      <c r="M4" s="1">
        <v>2</v>
      </c>
      <c r="N4" s="1">
        <f t="shared" si="0"/>
        <v>8</v>
      </c>
      <c r="O4" s="1">
        <f t="shared" si="1"/>
        <v>16</v>
      </c>
      <c r="P4" s="1"/>
    </row>
    <row r="5" spans="1:16" ht="33" x14ac:dyDescent="0.15">
      <c r="A5" s="1">
        <v>4</v>
      </c>
      <c r="B5" s="1" t="s">
        <v>8</v>
      </c>
      <c r="C5" s="1" t="s">
        <v>88</v>
      </c>
      <c r="D5" s="1">
        <v>1</v>
      </c>
      <c r="E5" s="1" t="s">
        <v>77</v>
      </c>
      <c r="F5" s="11">
        <v>1</v>
      </c>
      <c r="G5" s="1" t="s">
        <v>9</v>
      </c>
      <c r="H5" s="1" t="s">
        <v>26</v>
      </c>
      <c r="I5" s="1" t="s">
        <v>91</v>
      </c>
      <c r="J5" s="16" t="s">
        <v>123</v>
      </c>
      <c r="K5" s="16" t="s">
        <v>124</v>
      </c>
      <c r="L5" s="17" t="s">
        <v>141</v>
      </c>
      <c r="M5" s="1">
        <v>499</v>
      </c>
      <c r="N5" s="1">
        <f t="shared" si="0"/>
        <v>1</v>
      </c>
      <c r="O5" s="1">
        <f t="shared" si="1"/>
        <v>499</v>
      </c>
      <c r="P5" s="1"/>
    </row>
    <row r="6" spans="1:16" ht="16.5" x14ac:dyDescent="0.15">
      <c r="A6" s="1">
        <v>5</v>
      </c>
      <c r="B6" s="1" t="s">
        <v>55</v>
      </c>
      <c r="C6" s="1" t="s">
        <v>51</v>
      </c>
      <c r="D6" s="1">
        <v>1</v>
      </c>
      <c r="E6" s="1" t="s">
        <v>49</v>
      </c>
      <c r="F6" s="11">
        <v>1</v>
      </c>
      <c r="G6" s="1" t="s">
        <v>10</v>
      </c>
      <c r="H6" s="1" t="s">
        <v>34</v>
      </c>
      <c r="I6" s="14" t="s">
        <v>131</v>
      </c>
      <c r="J6" s="16"/>
      <c r="K6" s="16" t="s">
        <v>130</v>
      </c>
      <c r="L6" s="17" t="s">
        <v>142</v>
      </c>
      <c r="M6" s="1">
        <v>10</v>
      </c>
      <c r="N6" s="1">
        <f t="shared" si="0"/>
        <v>1</v>
      </c>
      <c r="O6" s="1">
        <f t="shared" si="1"/>
        <v>10</v>
      </c>
      <c r="P6" s="1"/>
    </row>
    <row r="7" spans="1:16" ht="16.5" x14ac:dyDescent="0.15">
      <c r="A7" s="1">
        <v>6</v>
      </c>
      <c r="B7" s="1" t="s">
        <v>55</v>
      </c>
      <c r="C7" s="1" t="s">
        <v>54</v>
      </c>
      <c r="D7" s="1">
        <v>1</v>
      </c>
      <c r="E7" s="1" t="s">
        <v>80</v>
      </c>
      <c r="F7" s="11">
        <v>1</v>
      </c>
      <c r="G7" s="1" t="s">
        <v>9</v>
      </c>
      <c r="H7" s="1" t="s">
        <v>24</v>
      </c>
      <c r="I7" s="1" t="s">
        <v>91</v>
      </c>
      <c r="J7" s="16" t="s">
        <v>119</v>
      </c>
      <c r="K7" s="16" t="s">
        <v>125</v>
      </c>
      <c r="L7" s="17" t="s">
        <v>138</v>
      </c>
      <c r="M7" s="1">
        <v>12</v>
      </c>
      <c r="N7" s="1">
        <f t="shared" si="0"/>
        <v>1</v>
      </c>
      <c r="O7" s="1">
        <f t="shared" si="1"/>
        <v>12</v>
      </c>
      <c r="P7" s="1"/>
    </row>
    <row r="8" spans="1:16" ht="33" x14ac:dyDescent="0.15">
      <c r="A8" s="1">
        <v>7</v>
      </c>
      <c r="B8" s="1" t="s">
        <v>55</v>
      </c>
      <c r="C8" s="1" t="s">
        <v>50</v>
      </c>
      <c r="D8" s="1">
        <v>1</v>
      </c>
      <c r="E8" s="1" t="s">
        <v>53</v>
      </c>
      <c r="F8" s="11">
        <v>1</v>
      </c>
      <c r="G8" s="1" t="s">
        <v>10</v>
      </c>
      <c r="H8" s="1" t="s">
        <v>36</v>
      </c>
      <c r="I8" s="1" t="s">
        <v>91</v>
      </c>
      <c r="J8" s="16" t="s">
        <v>144</v>
      </c>
      <c r="K8" s="16" t="s">
        <v>135</v>
      </c>
      <c r="L8" s="17" t="s">
        <v>143</v>
      </c>
      <c r="M8" s="1">
        <v>0.2</v>
      </c>
      <c r="N8" s="1">
        <f t="shared" si="0"/>
        <v>1</v>
      </c>
      <c r="O8" s="1">
        <f t="shared" si="1"/>
        <v>0.2</v>
      </c>
      <c r="P8" s="1"/>
    </row>
    <row r="9" spans="1:16" ht="16.5" x14ac:dyDescent="0.15">
      <c r="A9" s="1">
        <v>8</v>
      </c>
      <c r="B9" s="1" t="s">
        <v>55</v>
      </c>
      <c r="C9" s="1" t="s">
        <v>50</v>
      </c>
      <c r="D9" s="1">
        <v>1</v>
      </c>
      <c r="E9" s="1" t="s">
        <v>46</v>
      </c>
      <c r="F9" s="11">
        <v>1</v>
      </c>
      <c r="G9" s="1" t="s">
        <v>10</v>
      </c>
      <c r="H9" s="1" t="s">
        <v>26</v>
      </c>
      <c r="I9" s="1" t="s">
        <v>91</v>
      </c>
      <c r="J9" s="16" t="s">
        <v>120</v>
      </c>
      <c r="K9" s="16" t="s">
        <v>124</v>
      </c>
      <c r="L9" s="17" t="s">
        <v>139</v>
      </c>
      <c r="M9" s="1">
        <v>299</v>
      </c>
      <c r="N9" s="1">
        <f t="shared" si="0"/>
        <v>1</v>
      </c>
      <c r="O9" s="1">
        <f t="shared" si="1"/>
        <v>299</v>
      </c>
      <c r="P9" s="1"/>
    </row>
    <row r="10" spans="1:16" ht="16.5" x14ac:dyDescent="0.15">
      <c r="A10" s="1">
        <v>9</v>
      </c>
      <c r="B10" s="1" t="s">
        <v>79</v>
      </c>
      <c r="C10" s="1" t="s">
        <v>56</v>
      </c>
      <c r="D10" s="1">
        <v>1</v>
      </c>
      <c r="E10" s="1" t="s">
        <v>57</v>
      </c>
      <c r="F10" s="11">
        <v>1</v>
      </c>
      <c r="G10" s="1" t="s">
        <v>9</v>
      </c>
      <c r="H10" s="1" t="s">
        <v>67</v>
      </c>
      <c r="I10" s="14" t="s">
        <v>128</v>
      </c>
      <c r="J10" s="16"/>
      <c r="K10" s="16" t="s">
        <v>129</v>
      </c>
      <c r="L10" s="16"/>
      <c r="M10" s="1">
        <v>50</v>
      </c>
      <c r="N10" s="1">
        <f t="shared" si="0"/>
        <v>1</v>
      </c>
      <c r="O10" s="1">
        <f t="shared" si="1"/>
        <v>50</v>
      </c>
      <c r="P10" s="1"/>
    </row>
    <row r="11" spans="1:16" ht="16.5" x14ac:dyDescent="0.15">
      <c r="A11" s="1">
        <v>10</v>
      </c>
      <c r="B11" s="1" t="s">
        <v>76</v>
      </c>
      <c r="C11" s="1" t="s">
        <v>75</v>
      </c>
      <c r="D11" s="1">
        <v>1</v>
      </c>
      <c r="E11" s="1" t="s">
        <v>78</v>
      </c>
      <c r="F11" s="11">
        <v>1</v>
      </c>
      <c r="G11" s="1" t="s">
        <v>18</v>
      </c>
      <c r="H11" s="1" t="s">
        <v>24</v>
      </c>
      <c r="I11" s="1" t="s">
        <v>22</v>
      </c>
      <c r="J11" s="16" t="s">
        <v>121</v>
      </c>
      <c r="K11" s="16" t="s">
        <v>126</v>
      </c>
      <c r="L11" s="17" t="s">
        <v>145</v>
      </c>
      <c r="M11" s="1">
        <v>7599</v>
      </c>
      <c r="N11" s="1">
        <f t="shared" si="0"/>
        <v>1</v>
      </c>
      <c r="O11" s="1">
        <f t="shared" si="1"/>
        <v>7599</v>
      </c>
      <c r="P11" s="1"/>
    </row>
    <row r="12" spans="1:16" ht="16.5" x14ac:dyDescent="0.15">
      <c r="A12" s="1">
        <v>11</v>
      </c>
      <c r="B12" s="1" t="s">
        <v>76</v>
      </c>
      <c r="C12" s="1" t="s">
        <v>83</v>
      </c>
      <c r="D12" s="1">
        <v>1</v>
      </c>
      <c r="E12" s="1" t="s">
        <v>84</v>
      </c>
      <c r="F12" s="11">
        <v>2</v>
      </c>
      <c r="G12" s="1" t="s">
        <v>18</v>
      </c>
      <c r="H12" s="1" t="s">
        <v>24</v>
      </c>
      <c r="I12" s="1" t="s">
        <v>22</v>
      </c>
      <c r="J12" s="16" t="s">
        <v>122</v>
      </c>
      <c r="K12" s="16" t="s">
        <v>127</v>
      </c>
      <c r="L12" s="17" t="s">
        <v>146</v>
      </c>
      <c r="M12" s="1">
        <v>1599</v>
      </c>
      <c r="N12" s="1">
        <f t="shared" si="0"/>
        <v>2</v>
      </c>
      <c r="O12" s="1">
        <f t="shared" si="1"/>
        <v>3198</v>
      </c>
      <c r="P12" s="1"/>
    </row>
    <row r="13" spans="1:16" ht="16.5" x14ac:dyDescent="0.15">
      <c r="A13" s="1">
        <v>12</v>
      </c>
      <c r="B13" s="1" t="s">
        <v>85</v>
      </c>
      <c r="C13" s="1" t="s">
        <v>86</v>
      </c>
      <c r="D13" s="1">
        <v>2</v>
      </c>
      <c r="E13" s="1" t="s">
        <v>87</v>
      </c>
      <c r="F13" s="11">
        <v>1</v>
      </c>
      <c r="G13" s="1" t="s">
        <v>16</v>
      </c>
      <c r="H13" s="1" t="s">
        <v>16</v>
      </c>
      <c r="I13" s="1" t="s">
        <v>89</v>
      </c>
      <c r="J13" s="4"/>
      <c r="K13" s="16" t="s">
        <v>130</v>
      </c>
      <c r="L13" s="16"/>
      <c r="M13" s="1">
        <v>5</v>
      </c>
      <c r="N13" s="1">
        <f t="shared" si="0"/>
        <v>2</v>
      </c>
      <c r="O13" s="1">
        <f>M13*N13</f>
        <v>10</v>
      </c>
      <c r="P13" s="1"/>
    </row>
    <row r="14" spans="1:16" ht="16.5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</row>
    <row r="15" spans="1:16" ht="16.5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8" t="s">
        <v>147</v>
      </c>
      <c r="O15" s="1">
        <f>SUM(表1[Total cost of the material for parent module
(calculate)])</f>
        <v>12893.2</v>
      </c>
    </row>
    <row r="16" spans="1:16" ht="16.5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</row>
    <row r="17" spans="2:18" ht="16.5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</row>
    <row r="18" spans="2:18" ht="16.5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</row>
    <row r="19" spans="2:18" ht="16.5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R19" s="2" t="s">
        <v>3</v>
      </c>
    </row>
    <row r="20" spans="2:18" ht="16.5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</row>
    <row r="21" spans="2:18" ht="16.5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</row>
  </sheetData>
  <phoneticPr fontId="15" type="noConversion"/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'Pull-down menu options'!$A$2:$A$5</xm:f>
          </x14:formula1>
          <xm:sqref>G2:G13</xm:sqref>
        </x14:dataValidation>
        <x14:dataValidation type="list" allowBlank="1" showInputMessage="1" showErrorMessage="1">
          <x14:formula1>
            <xm:f>'Pull-down menu options'!$B$2:$B$14</xm:f>
          </x14:formula1>
          <xm:sqref>H2:H13</xm:sqref>
        </x14:dataValidation>
        <x14:dataValidation type="list" allowBlank="1" showInputMessage="1" showErrorMessage="1">
          <x14:formula1>
            <xm:f>'Pull-down menu options'!$C$2:$C$7</xm:f>
          </x14:formula1>
          <xm:sqref>I2:I13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21"/>
  <sheetViews>
    <sheetView workbookViewId="0">
      <pane ySplit="1" topLeftCell="A2" activePane="bottomLeft" state="frozen"/>
      <selection activeCell="G14" sqref="G14"/>
      <selection pane="bottomLeft" activeCell="A14" sqref="A14"/>
    </sheetView>
  </sheetViews>
  <sheetFormatPr defaultColWidth="9" defaultRowHeight="13.5" x14ac:dyDescent="0.15"/>
  <cols>
    <col min="1" max="1" width="8.375" style="2" customWidth="1"/>
    <col min="2" max="2" width="16.125" style="2" customWidth="1"/>
    <col min="3" max="3" width="17.5" style="2" customWidth="1"/>
    <col min="4" max="4" width="12.5" style="2" customWidth="1"/>
    <col min="5" max="5" width="27.5" style="2" customWidth="1"/>
    <col min="6" max="6" width="16.5" style="2" customWidth="1"/>
    <col min="7" max="7" width="14.125" style="2" customWidth="1"/>
    <col min="8" max="8" width="17.75" style="2" customWidth="1"/>
    <col min="9" max="9" width="17.5" style="2" customWidth="1"/>
    <col min="10" max="10" width="21.75" style="2" customWidth="1"/>
    <col min="11" max="11" width="15.5" style="2" customWidth="1"/>
    <col min="12" max="12" width="26.875" style="6" customWidth="1"/>
    <col min="13" max="13" width="18.125" style="2" customWidth="1"/>
    <col min="14" max="14" width="19.625" style="2" customWidth="1"/>
    <col min="15" max="15" width="21.75" style="2" customWidth="1"/>
    <col min="16" max="16" width="8.625" style="2" customWidth="1"/>
    <col min="17" max="16384" width="9" style="2"/>
  </cols>
  <sheetData>
    <row r="1" spans="1:16" ht="83.45" customHeight="1" x14ac:dyDescent="0.15">
      <c r="A1" s="3" t="s">
        <v>40</v>
      </c>
      <c r="B1" s="7" t="s">
        <v>63</v>
      </c>
      <c r="C1" s="7" t="s">
        <v>62</v>
      </c>
      <c r="D1" s="7" t="s">
        <v>61</v>
      </c>
      <c r="E1" s="20" t="s">
        <v>157</v>
      </c>
      <c r="F1" s="8" t="s">
        <v>60</v>
      </c>
      <c r="G1" s="3" t="s">
        <v>64</v>
      </c>
      <c r="H1" s="3" t="s">
        <v>58</v>
      </c>
      <c r="I1" s="3" t="s">
        <v>59</v>
      </c>
      <c r="J1" s="7" t="s">
        <v>153</v>
      </c>
      <c r="K1" s="7" t="s">
        <v>116</v>
      </c>
      <c r="L1" s="7" t="s">
        <v>154</v>
      </c>
      <c r="M1" s="9" t="s">
        <v>93</v>
      </c>
      <c r="N1" s="10" t="s">
        <v>95</v>
      </c>
      <c r="O1" s="10" t="s">
        <v>96</v>
      </c>
      <c r="P1" s="3" t="s">
        <v>39</v>
      </c>
    </row>
    <row r="2" spans="1:16" ht="16.5" x14ac:dyDescent="0.15">
      <c r="A2" s="1">
        <v>1</v>
      </c>
      <c r="B2" s="1" t="s">
        <v>8</v>
      </c>
      <c r="C2" s="1" t="s">
        <v>43</v>
      </c>
      <c r="D2" s="1">
        <v>4</v>
      </c>
      <c r="E2" s="1" t="s">
        <v>48</v>
      </c>
      <c r="F2" s="11">
        <v>1</v>
      </c>
      <c r="G2" s="1" t="s">
        <v>10</v>
      </c>
      <c r="H2" s="1" t="s">
        <v>20</v>
      </c>
      <c r="I2" s="1" t="s">
        <v>89</v>
      </c>
      <c r="J2" s="4"/>
      <c r="K2" s="16" t="s">
        <v>133</v>
      </c>
      <c r="L2" s="17" t="s">
        <v>136</v>
      </c>
      <c r="M2" s="1">
        <v>150</v>
      </c>
      <c r="N2" s="1">
        <f t="shared" ref="N2:N13" si="0">D2*F2</f>
        <v>4</v>
      </c>
      <c r="O2" s="1">
        <f t="shared" ref="O2:O13" si="1">M2*N2</f>
        <v>600</v>
      </c>
      <c r="P2" s="1"/>
    </row>
    <row r="3" spans="1:16" ht="16.5" x14ac:dyDescent="0.15">
      <c r="A3" s="1">
        <v>2</v>
      </c>
      <c r="B3" s="1" t="s">
        <v>8</v>
      </c>
      <c r="C3" s="1" t="s">
        <v>43</v>
      </c>
      <c r="D3" s="1">
        <v>4</v>
      </c>
      <c r="E3" s="1" t="s">
        <v>45</v>
      </c>
      <c r="F3" s="11">
        <v>1</v>
      </c>
      <c r="G3" s="1" t="s">
        <v>10</v>
      </c>
      <c r="H3" s="1" t="s">
        <v>36</v>
      </c>
      <c r="I3" s="1" t="s">
        <v>91</v>
      </c>
      <c r="J3" s="16" t="s">
        <v>118</v>
      </c>
      <c r="K3" s="16" t="s">
        <v>134</v>
      </c>
      <c r="L3" s="17" t="s">
        <v>137</v>
      </c>
      <c r="M3" s="1">
        <v>150</v>
      </c>
      <c r="N3" s="1">
        <f t="shared" si="0"/>
        <v>4</v>
      </c>
      <c r="O3" s="1">
        <f t="shared" si="1"/>
        <v>600</v>
      </c>
      <c r="P3" s="1"/>
    </row>
    <row r="4" spans="1:16" ht="16.5" x14ac:dyDescent="0.15">
      <c r="A4" s="1">
        <v>3</v>
      </c>
      <c r="B4" s="1" t="s">
        <v>8</v>
      </c>
      <c r="C4" s="1" t="s">
        <v>69</v>
      </c>
      <c r="D4" s="1">
        <v>4</v>
      </c>
      <c r="E4" s="1" t="s">
        <v>70</v>
      </c>
      <c r="F4" s="11">
        <v>2</v>
      </c>
      <c r="G4" s="1" t="s">
        <v>10</v>
      </c>
      <c r="H4" s="1" t="s">
        <v>72</v>
      </c>
      <c r="I4" s="1" t="s">
        <v>89</v>
      </c>
      <c r="J4" s="16"/>
      <c r="K4" s="16" t="s">
        <v>133</v>
      </c>
      <c r="L4" s="17" t="s">
        <v>140</v>
      </c>
      <c r="M4" s="1">
        <v>2</v>
      </c>
      <c r="N4" s="1">
        <f t="shared" si="0"/>
        <v>8</v>
      </c>
      <c r="O4" s="1">
        <f t="shared" si="1"/>
        <v>16</v>
      </c>
      <c r="P4" s="1"/>
    </row>
    <row r="5" spans="1:16" ht="33" x14ac:dyDescent="0.15">
      <c r="A5" s="1">
        <v>4</v>
      </c>
      <c r="B5" s="1" t="s">
        <v>8</v>
      </c>
      <c r="C5" s="1" t="s">
        <v>88</v>
      </c>
      <c r="D5" s="1">
        <v>1</v>
      </c>
      <c r="E5" s="1" t="s">
        <v>77</v>
      </c>
      <c r="F5" s="11">
        <v>1</v>
      </c>
      <c r="G5" s="1" t="s">
        <v>9</v>
      </c>
      <c r="H5" s="1" t="s">
        <v>26</v>
      </c>
      <c r="I5" s="1" t="s">
        <v>91</v>
      </c>
      <c r="J5" s="16" t="s">
        <v>123</v>
      </c>
      <c r="K5" s="16" t="s">
        <v>124</v>
      </c>
      <c r="L5" s="17" t="s">
        <v>141</v>
      </c>
      <c r="M5" s="1">
        <v>499</v>
      </c>
      <c r="N5" s="1">
        <f t="shared" si="0"/>
        <v>1</v>
      </c>
      <c r="O5" s="1">
        <f t="shared" si="1"/>
        <v>499</v>
      </c>
      <c r="P5" s="1"/>
    </row>
    <row r="6" spans="1:16" ht="16.5" x14ac:dyDescent="0.15">
      <c r="A6" s="1">
        <v>5</v>
      </c>
      <c r="B6" s="1" t="s">
        <v>55</v>
      </c>
      <c r="C6" s="1" t="s">
        <v>51</v>
      </c>
      <c r="D6" s="1">
        <v>1</v>
      </c>
      <c r="E6" s="1" t="s">
        <v>49</v>
      </c>
      <c r="F6" s="11">
        <v>1</v>
      </c>
      <c r="G6" s="1" t="s">
        <v>10</v>
      </c>
      <c r="H6" s="1" t="s">
        <v>34</v>
      </c>
      <c r="I6" s="1" t="s">
        <v>30</v>
      </c>
      <c r="J6" s="16"/>
      <c r="K6" s="16" t="s">
        <v>130</v>
      </c>
      <c r="L6" s="17" t="s">
        <v>142</v>
      </c>
      <c r="M6" s="1">
        <v>10</v>
      </c>
      <c r="N6" s="1">
        <f t="shared" si="0"/>
        <v>1</v>
      </c>
      <c r="O6" s="1">
        <f t="shared" si="1"/>
        <v>10</v>
      </c>
      <c r="P6" s="1"/>
    </row>
    <row r="7" spans="1:16" ht="16.5" x14ac:dyDescent="0.15">
      <c r="A7" s="1">
        <v>6</v>
      </c>
      <c r="B7" s="1" t="s">
        <v>55</v>
      </c>
      <c r="C7" s="1" t="s">
        <v>54</v>
      </c>
      <c r="D7" s="1">
        <v>1</v>
      </c>
      <c r="E7" s="1" t="s">
        <v>80</v>
      </c>
      <c r="F7" s="11">
        <v>1</v>
      </c>
      <c r="G7" s="1" t="s">
        <v>9</v>
      </c>
      <c r="H7" s="1" t="s">
        <v>24</v>
      </c>
      <c r="I7" s="1" t="s">
        <v>91</v>
      </c>
      <c r="J7" s="16" t="s">
        <v>119</v>
      </c>
      <c r="K7" s="16" t="s">
        <v>125</v>
      </c>
      <c r="L7" s="17" t="s">
        <v>138</v>
      </c>
      <c r="M7" s="1">
        <v>12</v>
      </c>
      <c r="N7" s="1">
        <f t="shared" si="0"/>
        <v>1</v>
      </c>
      <c r="O7" s="1">
        <f t="shared" si="1"/>
        <v>12</v>
      </c>
      <c r="P7" s="1"/>
    </row>
    <row r="8" spans="1:16" ht="33" x14ac:dyDescent="0.15">
      <c r="A8" s="1">
        <v>7</v>
      </c>
      <c r="B8" s="1" t="s">
        <v>55</v>
      </c>
      <c r="C8" s="1" t="s">
        <v>50</v>
      </c>
      <c r="D8" s="1">
        <v>1</v>
      </c>
      <c r="E8" s="1" t="s">
        <v>53</v>
      </c>
      <c r="F8" s="11">
        <v>1</v>
      </c>
      <c r="G8" s="1" t="s">
        <v>10</v>
      </c>
      <c r="H8" s="1" t="s">
        <v>36</v>
      </c>
      <c r="I8" s="1" t="s">
        <v>91</v>
      </c>
      <c r="J8" s="16" t="s">
        <v>144</v>
      </c>
      <c r="K8" s="16" t="s">
        <v>135</v>
      </c>
      <c r="L8" s="17" t="s">
        <v>143</v>
      </c>
      <c r="M8" s="1">
        <v>0.2</v>
      </c>
      <c r="N8" s="1">
        <f t="shared" si="0"/>
        <v>1</v>
      </c>
      <c r="O8" s="1">
        <f t="shared" si="1"/>
        <v>0.2</v>
      </c>
      <c r="P8" s="1"/>
    </row>
    <row r="9" spans="1:16" ht="16.5" x14ac:dyDescent="0.15">
      <c r="A9" s="1">
        <v>8</v>
      </c>
      <c r="B9" s="1" t="s">
        <v>55</v>
      </c>
      <c r="C9" s="1" t="s">
        <v>50</v>
      </c>
      <c r="D9" s="1">
        <v>1</v>
      </c>
      <c r="E9" s="1" t="s">
        <v>46</v>
      </c>
      <c r="F9" s="11">
        <v>1</v>
      </c>
      <c r="G9" s="1" t="s">
        <v>10</v>
      </c>
      <c r="H9" s="1" t="s">
        <v>26</v>
      </c>
      <c r="I9" s="1" t="s">
        <v>91</v>
      </c>
      <c r="J9" s="16" t="s">
        <v>120</v>
      </c>
      <c r="K9" s="16" t="s">
        <v>124</v>
      </c>
      <c r="L9" s="17" t="s">
        <v>139</v>
      </c>
      <c r="M9" s="1">
        <v>299</v>
      </c>
      <c r="N9" s="1">
        <f t="shared" si="0"/>
        <v>1</v>
      </c>
      <c r="O9" s="1">
        <f t="shared" si="1"/>
        <v>299</v>
      </c>
      <c r="P9" s="1"/>
    </row>
    <row r="10" spans="1:16" ht="16.5" x14ac:dyDescent="0.15">
      <c r="A10" s="1">
        <v>9</v>
      </c>
      <c r="B10" s="1" t="s">
        <v>79</v>
      </c>
      <c r="C10" s="1" t="s">
        <v>56</v>
      </c>
      <c r="D10" s="1">
        <v>1</v>
      </c>
      <c r="E10" s="1" t="s">
        <v>57</v>
      </c>
      <c r="F10" s="11">
        <v>1</v>
      </c>
      <c r="G10" s="1" t="s">
        <v>9</v>
      </c>
      <c r="H10" s="1" t="s">
        <v>67</v>
      </c>
      <c r="I10" s="1" t="s">
        <v>28</v>
      </c>
      <c r="J10" s="16"/>
      <c r="K10" s="16" t="s">
        <v>129</v>
      </c>
      <c r="L10" s="16"/>
      <c r="M10" s="1">
        <v>50</v>
      </c>
      <c r="N10" s="1">
        <f t="shared" si="0"/>
        <v>1</v>
      </c>
      <c r="O10" s="1">
        <f t="shared" si="1"/>
        <v>50</v>
      </c>
      <c r="P10" s="1"/>
    </row>
    <row r="11" spans="1:16" ht="16.5" x14ac:dyDescent="0.15">
      <c r="A11" s="1">
        <v>10</v>
      </c>
      <c r="B11" s="1" t="s">
        <v>76</v>
      </c>
      <c r="C11" s="1" t="s">
        <v>75</v>
      </c>
      <c r="D11" s="1">
        <v>1</v>
      </c>
      <c r="E11" s="1" t="s">
        <v>78</v>
      </c>
      <c r="F11" s="11">
        <v>1</v>
      </c>
      <c r="G11" s="1" t="s">
        <v>18</v>
      </c>
      <c r="H11" s="1" t="s">
        <v>24</v>
      </c>
      <c r="I11" s="1" t="s">
        <v>22</v>
      </c>
      <c r="J11" s="16" t="s">
        <v>121</v>
      </c>
      <c r="K11" s="16" t="s">
        <v>126</v>
      </c>
      <c r="L11" s="17" t="s">
        <v>145</v>
      </c>
      <c r="M11" s="1">
        <v>7599</v>
      </c>
      <c r="N11" s="1">
        <f t="shared" si="0"/>
        <v>1</v>
      </c>
      <c r="O11" s="1">
        <f t="shared" si="1"/>
        <v>7599</v>
      </c>
      <c r="P11" s="1"/>
    </row>
    <row r="12" spans="1:16" ht="16.5" x14ac:dyDescent="0.15">
      <c r="A12" s="1">
        <v>11</v>
      </c>
      <c r="B12" s="1" t="s">
        <v>76</v>
      </c>
      <c r="C12" s="1" t="s">
        <v>83</v>
      </c>
      <c r="D12" s="1">
        <v>1</v>
      </c>
      <c r="E12" s="1" t="s">
        <v>84</v>
      </c>
      <c r="F12" s="11">
        <v>2</v>
      </c>
      <c r="G12" s="1" t="s">
        <v>18</v>
      </c>
      <c r="H12" s="1" t="s">
        <v>24</v>
      </c>
      <c r="I12" s="1" t="s">
        <v>22</v>
      </c>
      <c r="J12" s="16" t="s">
        <v>122</v>
      </c>
      <c r="K12" s="16" t="s">
        <v>127</v>
      </c>
      <c r="L12" s="17" t="s">
        <v>146</v>
      </c>
      <c r="M12" s="1">
        <v>1599</v>
      </c>
      <c r="N12" s="1">
        <f t="shared" si="0"/>
        <v>2</v>
      </c>
      <c r="O12" s="1">
        <f t="shared" si="1"/>
        <v>3198</v>
      </c>
      <c r="P12" s="1"/>
    </row>
    <row r="13" spans="1:16" ht="16.5" x14ac:dyDescent="0.15">
      <c r="A13" s="1">
        <v>12</v>
      </c>
      <c r="B13" s="1" t="s">
        <v>85</v>
      </c>
      <c r="C13" s="1" t="s">
        <v>86</v>
      </c>
      <c r="D13" s="1">
        <v>2</v>
      </c>
      <c r="E13" s="1" t="s">
        <v>87</v>
      </c>
      <c r="F13" s="11">
        <v>1</v>
      </c>
      <c r="G13" s="1" t="s">
        <v>16</v>
      </c>
      <c r="H13" s="1" t="s">
        <v>16</v>
      </c>
      <c r="I13" s="1" t="s">
        <v>89</v>
      </c>
      <c r="J13" s="4"/>
      <c r="K13" s="16" t="s">
        <v>130</v>
      </c>
      <c r="L13" s="16"/>
      <c r="M13" s="1">
        <v>5</v>
      </c>
      <c r="N13" s="1">
        <f t="shared" si="0"/>
        <v>2</v>
      </c>
      <c r="O13" s="1">
        <f t="shared" si="1"/>
        <v>10</v>
      </c>
      <c r="P13" s="1"/>
    </row>
    <row r="14" spans="1:16" ht="16.5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6" ht="16.5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N15" s="19" t="s">
        <v>155</v>
      </c>
      <c r="O15" s="1">
        <f>SUM(表1_34[Total cost of the material for parent module
(calculate)])</f>
        <v>12893.2</v>
      </c>
    </row>
    <row r="16" spans="1:16" ht="16.5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5" ht="16.5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5" ht="16.5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5" ht="16.5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O19" s="2" t="s">
        <v>3</v>
      </c>
    </row>
    <row r="20" spans="2:15" ht="16.5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5" ht="16.5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phoneticPr fontId="15" type="noConversion"/>
  <pageMargins left="0.7" right="0.7" top="0.75" bottom="0.75" header="0.3" footer="0.3"/>
  <pageSetup orientation="portrait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'Pull-down menu options'!$A$2:$A$5</xm:f>
          </x14:formula1>
          <xm:sqref>G2:G13</xm:sqref>
        </x14:dataValidation>
        <x14:dataValidation type="list" allowBlank="1" showInputMessage="1" showErrorMessage="1">
          <x14:formula1>
            <xm:f>'Pull-down menu options'!$B$2:$B$14</xm:f>
          </x14:formula1>
          <xm:sqref>H2:H13</xm:sqref>
        </x14:dataValidation>
        <x14:dataValidation type="list" allowBlank="1" showInputMessage="1" showErrorMessage="1">
          <x14:formula1>
            <xm:f>'Pull-down menu options'!$C$2:$C$7</xm:f>
          </x14:formula1>
          <xm:sqref>I2:I13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21"/>
  <sheetViews>
    <sheetView workbookViewId="0">
      <pane ySplit="1" topLeftCell="A2" activePane="bottomLeft" state="frozen"/>
      <selection activeCell="G14" sqref="G14"/>
      <selection pane="bottomLeft" activeCell="A14" sqref="A14"/>
    </sheetView>
  </sheetViews>
  <sheetFormatPr defaultColWidth="9" defaultRowHeight="16.5" x14ac:dyDescent="0.15"/>
  <cols>
    <col min="1" max="1" width="8.375" style="1" customWidth="1"/>
    <col min="2" max="2" width="16.125" style="2" customWidth="1"/>
    <col min="3" max="3" width="17.5" style="2" customWidth="1"/>
    <col min="4" max="4" width="12.5" style="2" customWidth="1"/>
    <col min="5" max="5" width="27.5" style="2" customWidth="1"/>
    <col min="6" max="6" width="16.5" style="2" customWidth="1"/>
    <col min="7" max="7" width="14.125" style="2" customWidth="1"/>
    <col min="8" max="8" width="17.75" style="2" customWidth="1"/>
    <col min="9" max="9" width="17.5" style="2" customWidth="1"/>
    <col min="10" max="10" width="21.75" style="2" customWidth="1"/>
    <col min="11" max="11" width="15.5" style="2" customWidth="1"/>
    <col min="12" max="12" width="26.875" style="2" customWidth="1"/>
    <col min="13" max="13" width="18.125" style="2" customWidth="1"/>
    <col min="14" max="14" width="21.75" style="2" customWidth="1"/>
    <col min="15" max="15" width="12" style="2" customWidth="1"/>
    <col min="16" max="16384" width="9" style="2"/>
  </cols>
  <sheetData>
    <row r="1" spans="1:16" ht="83.45" customHeight="1" x14ac:dyDescent="0.15">
      <c r="A1" s="3" t="s">
        <v>148</v>
      </c>
      <c r="B1" s="7" t="s">
        <v>63</v>
      </c>
      <c r="C1" s="7" t="s">
        <v>62</v>
      </c>
      <c r="D1" s="7" t="s">
        <v>61</v>
      </c>
      <c r="E1" s="20" t="s">
        <v>158</v>
      </c>
      <c r="F1" s="8" t="s">
        <v>60</v>
      </c>
      <c r="G1" s="3" t="s">
        <v>64</v>
      </c>
      <c r="H1" s="3" t="s">
        <v>58</v>
      </c>
      <c r="I1" s="3" t="s">
        <v>59</v>
      </c>
      <c r="J1" s="7" t="s">
        <v>153</v>
      </c>
      <c r="K1" s="7" t="s">
        <v>116</v>
      </c>
      <c r="L1" s="7" t="s">
        <v>65</v>
      </c>
      <c r="M1" s="9" t="s">
        <v>93</v>
      </c>
      <c r="N1" s="10" t="s">
        <v>95</v>
      </c>
      <c r="O1" s="10" t="s">
        <v>96</v>
      </c>
      <c r="P1" s="3" t="s">
        <v>39</v>
      </c>
    </row>
    <row r="2" spans="1:16" x14ac:dyDescent="0.15">
      <c r="A2" s="1">
        <v>1</v>
      </c>
      <c r="B2" s="1" t="s">
        <v>8</v>
      </c>
      <c r="C2" s="1" t="s">
        <v>43</v>
      </c>
      <c r="D2" s="1">
        <v>4</v>
      </c>
      <c r="E2" s="1" t="s">
        <v>48</v>
      </c>
      <c r="F2" s="11">
        <v>1</v>
      </c>
      <c r="G2" s="1" t="s">
        <v>10</v>
      </c>
      <c r="H2" s="1" t="s">
        <v>20</v>
      </c>
      <c r="I2" s="1" t="s">
        <v>89</v>
      </c>
      <c r="J2" s="4"/>
      <c r="K2" s="16" t="s">
        <v>133</v>
      </c>
      <c r="L2" s="4" t="s">
        <v>38</v>
      </c>
      <c r="M2" s="1">
        <v>150</v>
      </c>
      <c r="N2" s="1">
        <f t="shared" ref="N2:N13" si="0">D2*F2</f>
        <v>4</v>
      </c>
      <c r="O2" s="1">
        <f t="shared" ref="O2:O13" si="1">M2*N2</f>
        <v>600</v>
      </c>
      <c r="P2" s="1"/>
    </row>
    <row r="3" spans="1:16" x14ac:dyDescent="0.15">
      <c r="A3" s="1">
        <v>2</v>
      </c>
      <c r="B3" s="1" t="s">
        <v>8</v>
      </c>
      <c r="C3" s="1" t="s">
        <v>43</v>
      </c>
      <c r="D3" s="1">
        <v>4</v>
      </c>
      <c r="E3" s="1" t="s">
        <v>45</v>
      </c>
      <c r="F3" s="11">
        <v>1</v>
      </c>
      <c r="G3" s="1" t="s">
        <v>10</v>
      </c>
      <c r="H3" s="1" t="s">
        <v>36</v>
      </c>
      <c r="I3" s="1" t="s">
        <v>91</v>
      </c>
      <c r="J3" s="16" t="s">
        <v>118</v>
      </c>
      <c r="K3" s="16" t="s">
        <v>134</v>
      </c>
      <c r="L3" s="4" t="s">
        <v>44</v>
      </c>
      <c r="M3" s="1">
        <v>150</v>
      </c>
      <c r="N3" s="1">
        <f t="shared" si="0"/>
        <v>4</v>
      </c>
      <c r="O3" s="1">
        <f t="shared" si="1"/>
        <v>600</v>
      </c>
      <c r="P3" s="1"/>
    </row>
    <row r="4" spans="1:16" x14ac:dyDescent="0.15">
      <c r="A4" s="1">
        <v>3</v>
      </c>
      <c r="B4" s="1" t="s">
        <v>8</v>
      </c>
      <c r="C4" s="1" t="s">
        <v>69</v>
      </c>
      <c r="D4" s="1">
        <v>4</v>
      </c>
      <c r="E4" s="1" t="s">
        <v>70</v>
      </c>
      <c r="F4" s="11">
        <v>2</v>
      </c>
      <c r="G4" s="1" t="s">
        <v>10</v>
      </c>
      <c r="H4" s="1" t="s">
        <v>72</v>
      </c>
      <c r="I4" s="1" t="s">
        <v>89</v>
      </c>
      <c r="J4" s="16"/>
      <c r="K4" s="16" t="s">
        <v>133</v>
      </c>
      <c r="L4" s="4" t="s">
        <v>71</v>
      </c>
      <c r="M4" s="1">
        <v>2</v>
      </c>
      <c r="N4" s="1">
        <f t="shared" si="0"/>
        <v>8</v>
      </c>
      <c r="O4" s="1">
        <f t="shared" si="1"/>
        <v>16</v>
      </c>
      <c r="P4" s="1"/>
    </row>
    <row r="5" spans="1:16" ht="33" x14ac:dyDescent="0.15">
      <c r="A5" s="1">
        <v>4</v>
      </c>
      <c r="B5" s="1" t="s">
        <v>8</v>
      </c>
      <c r="C5" s="1" t="s">
        <v>88</v>
      </c>
      <c r="D5" s="1">
        <v>1</v>
      </c>
      <c r="E5" s="1" t="s">
        <v>77</v>
      </c>
      <c r="F5" s="11">
        <v>1</v>
      </c>
      <c r="G5" s="1" t="s">
        <v>9</v>
      </c>
      <c r="H5" s="1" t="s">
        <v>26</v>
      </c>
      <c r="I5" s="1" t="s">
        <v>91</v>
      </c>
      <c r="J5" s="16" t="s">
        <v>123</v>
      </c>
      <c r="K5" s="16" t="s">
        <v>124</v>
      </c>
      <c r="L5" s="4" t="s">
        <v>77</v>
      </c>
      <c r="M5" s="1">
        <v>499</v>
      </c>
      <c r="N5" s="1">
        <f t="shared" si="0"/>
        <v>1</v>
      </c>
      <c r="O5" s="1">
        <f t="shared" si="1"/>
        <v>499</v>
      </c>
      <c r="P5" s="1"/>
    </row>
    <row r="6" spans="1:16" x14ac:dyDescent="0.15">
      <c r="A6" s="1">
        <v>5</v>
      </c>
      <c r="B6" s="1" t="s">
        <v>55</v>
      </c>
      <c r="C6" s="1" t="s">
        <v>51</v>
      </c>
      <c r="D6" s="1">
        <v>1</v>
      </c>
      <c r="E6" s="1" t="s">
        <v>49</v>
      </c>
      <c r="F6" s="11">
        <v>1</v>
      </c>
      <c r="G6" s="1" t="s">
        <v>10</v>
      </c>
      <c r="H6" s="1" t="s">
        <v>34</v>
      </c>
      <c r="I6" s="1" t="s">
        <v>30</v>
      </c>
      <c r="J6" s="16"/>
      <c r="K6" s="16" t="s">
        <v>130</v>
      </c>
      <c r="L6" s="4" t="s">
        <v>82</v>
      </c>
      <c r="M6" s="1">
        <v>10</v>
      </c>
      <c r="N6" s="1">
        <f t="shared" si="0"/>
        <v>1</v>
      </c>
      <c r="O6" s="1">
        <f t="shared" si="1"/>
        <v>10</v>
      </c>
      <c r="P6" s="1"/>
    </row>
    <row r="7" spans="1:16" x14ac:dyDescent="0.15">
      <c r="A7" s="1">
        <v>6</v>
      </c>
      <c r="B7" s="1" t="s">
        <v>55</v>
      </c>
      <c r="C7" s="1" t="s">
        <v>54</v>
      </c>
      <c r="D7" s="1">
        <v>1</v>
      </c>
      <c r="E7" s="1" t="s">
        <v>80</v>
      </c>
      <c r="F7" s="11">
        <v>1</v>
      </c>
      <c r="G7" s="1" t="s">
        <v>9</v>
      </c>
      <c r="H7" s="1" t="s">
        <v>24</v>
      </c>
      <c r="I7" s="1" t="s">
        <v>91</v>
      </c>
      <c r="J7" s="16" t="s">
        <v>119</v>
      </c>
      <c r="K7" s="16" t="s">
        <v>125</v>
      </c>
      <c r="L7" s="4" t="s">
        <v>81</v>
      </c>
      <c r="M7" s="1">
        <v>12</v>
      </c>
      <c r="N7" s="1">
        <f t="shared" si="0"/>
        <v>1</v>
      </c>
      <c r="O7" s="1">
        <f t="shared" si="1"/>
        <v>12</v>
      </c>
      <c r="P7" s="1"/>
    </row>
    <row r="8" spans="1:16" ht="33" x14ac:dyDescent="0.15">
      <c r="A8" s="1">
        <v>7</v>
      </c>
      <c r="B8" s="1" t="s">
        <v>55</v>
      </c>
      <c r="C8" s="1" t="s">
        <v>50</v>
      </c>
      <c r="D8" s="1">
        <v>1</v>
      </c>
      <c r="E8" s="1" t="s">
        <v>53</v>
      </c>
      <c r="F8" s="11">
        <v>1</v>
      </c>
      <c r="G8" s="1" t="s">
        <v>10</v>
      </c>
      <c r="H8" s="14" t="s">
        <v>149</v>
      </c>
      <c r="I8" s="1" t="s">
        <v>91</v>
      </c>
      <c r="J8" s="16" t="s">
        <v>144</v>
      </c>
      <c r="K8" s="16" t="s">
        <v>135</v>
      </c>
      <c r="L8" s="4" t="s">
        <v>52</v>
      </c>
      <c r="M8" s="1">
        <v>0.2</v>
      </c>
      <c r="N8" s="1">
        <f t="shared" si="0"/>
        <v>1</v>
      </c>
      <c r="O8" s="1">
        <f t="shared" si="1"/>
        <v>0.2</v>
      </c>
      <c r="P8" s="1"/>
    </row>
    <row r="9" spans="1:16" x14ac:dyDescent="0.15">
      <c r="A9" s="1">
        <v>8</v>
      </c>
      <c r="B9" s="1" t="s">
        <v>55</v>
      </c>
      <c r="C9" s="1" t="s">
        <v>50</v>
      </c>
      <c r="D9" s="1">
        <v>1</v>
      </c>
      <c r="E9" s="1" t="s">
        <v>46</v>
      </c>
      <c r="F9" s="11">
        <v>1</v>
      </c>
      <c r="G9" s="1" t="s">
        <v>10</v>
      </c>
      <c r="H9" s="1" t="s">
        <v>26</v>
      </c>
      <c r="I9" s="1" t="s">
        <v>91</v>
      </c>
      <c r="J9" s="16" t="s">
        <v>120</v>
      </c>
      <c r="K9" s="16" t="s">
        <v>124</v>
      </c>
      <c r="L9" s="4" t="s">
        <v>47</v>
      </c>
      <c r="M9" s="1">
        <v>299</v>
      </c>
      <c r="N9" s="1">
        <f t="shared" si="0"/>
        <v>1</v>
      </c>
      <c r="O9" s="1">
        <f t="shared" si="1"/>
        <v>299</v>
      </c>
      <c r="P9" s="1"/>
    </row>
    <row r="10" spans="1:16" x14ac:dyDescent="0.15">
      <c r="A10" s="1">
        <v>9</v>
      </c>
      <c r="B10" s="1" t="s">
        <v>79</v>
      </c>
      <c r="C10" s="1" t="s">
        <v>56</v>
      </c>
      <c r="D10" s="1">
        <v>1</v>
      </c>
      <c r="E10" s="1" t="s">
        <v>57</v>
      </c>
      <c r="F10" s="11">
        <v>1</v>
      </c>
      <c r="G10" s="1" t="s">
        <v>9</v>
      </c>
      <c r="H10" s="1" t="s">
        <v>67</v>
      </c>
      <c r="I10" s="1" t="s">
        <v>28</v>
      </c>
      <c r="J10" s="16"/>
      <c r="K10" s="16" t="s">
        <v>129</v>
      </c>
      <c r="L10" s="1" t="s">
        <v>94</v>
      </c>
      <c r="M10" s="1">
        <v>50</v>
      </c>
      <c r="N10" s="1">
        <f t="shared" si="0"/>
        <v>1</v>
      </c>
      <c r="O10" s="1">
        <f t="shared" si="1"/>
        <v>50</v>
      </c>
      <c r="P10" s="1"/>
    </row>
    <row r="11" spans="1:16" x14ac:dyDescent="0.15">
      <c r="A11" s="1">
        <v>10</v>
      </c>
      <c r="B11" s="1" t="s">
        <v>76</v>
      </c>
      <c r="C11" s="1" t="s">
        <v>75</v>
      </c>
      <c r="D11" s="1">
        <v>1</v>
      </c>
      <c r="E11" s="1" t="s">
        <v>78</v>
      </c>
      <c r="F11" s="11">
        <v>1</v>
      </c>
      <c r="G11" s="1" t="s">
        <v>18</v>
      </c>
      <c r="H11" s="1" t="s">
        <v>24</v>
      </c>
      <c r="I11" s="1" t="s">
        <v>22</v>
      </c>
      <c r="J11" s="16" t="s">
        <v>121</v>
      </c>
      <c r="K11" s="16" t="s">
        <v>126</v>
      </c>
      <c r="L11" s="4"/>
      <c r="M11" s="1">
        <v>7599</v>
      </c>
      <c r="N11" s="1">
        <f t="shared" si="0"/>
        <v>1</v>
      </c>
      <c r="O11" s="1">
        <f t="shared" si="1"/>
        <v>7599</v>
      </c>
      <c r="P11" s="1"/>
    </row>
    <row r="12" spans="1:16" x14ac:dyDescent="0.15">
      <c r="A12" s="1">
        <v>11</v>
      </c>
      <c r="B12" s="1" t="s">
        <v>76</v>
      </c>
      <c r="C12" s="1" t="s">
        <v>83</v>
      </c>
      <c r="D12" s="1">
        <v>1</v>
      </c>
      <c r="E12" s="1" t="s">
        <v>84</v>
      </c>
      <c r="F12" s="11">
        <v>2</v>
      </c>
      <c r="G12" s="1" t="s">
        <v>18</v>
      </c>
      <c r="H12" s="1" t="s">
        <v>24</v>
      </c>
      <c r="I12" s="1" t="s">
        <v>22</v>
      </c>
      <c r="J12" s="16" t="s">
        <v>122</v>
      </c>
      <c r="K12" s="16" t="s">
        <v>127</v>
      </c>
      <c r="L12" s="4"/>
      <c r="M12" s="1">
        <v>1599</v>
      </c>
      <c r="N12" s="1">
        <f t="shared" si="0"/>
        <v>2</v>
      </c>
      <c r="O12" s="1">
        <f t="shared" si="1"/>
        <v>3198</v>
      </c>
      <c r="P12" s="1"/>
    </row>
    <row r="13" spans="1:16" x14ac:dyDescent="0.15">
      <c r="A13" s="1">
        <v>12</v>
      </c>
      <c r="B13" s="1" t="s">
        <v>85</v>
      </c>
      <c r="C13" s="1" t="s">
        <v>86</v>
      </c>
      <c r="D13" s="1">
        <v>2</v>
      </c>
      <c r="E13" s="14" t="s">
        <v>150</v>
      </c>
      <c r="F13" s="11">
        <v>1</v>
      </c>
      <c r="G13" s="1" t="s">
        <v>16</v>
      </c>
      <c r="H13" s="1" t="s">
        <v>16</v>
      </c>
      <c r="I13" s="1" t="s">
        <v>89</v>
      </c>
      <c r="J13" s="4"/>
      <c r="K13" s="16" t="s">
        <v>130</v>
      </c>
      <c r="L13" s="4"/>
      <c r="M13" s="1">
        <v>5</v>
      </c>
      <c r="N13" s="1">
        <f t="shared" si="0"/>
        <v>2</v>
      </c>
      <c r="O13" s="1">
        <f t="shared" si="1"/>
        <v>10</v>
      </c>
      <c r="P13" s="1"/>
    </row>
    <row r="14" spans="1:16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6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N15" s="18" t="s">
        <v>147</v>
      </c>
      <c r="O15" s="1">
        <f>SUM(表1_3[Total cost of the material for parent module
(calculate)])</f>
        <v>12893.2</v>
      </c>
    </row>
    <row r="16" spans="1:16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5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5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5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2" t="s">
        <v>3</v>
      </c>
    </row>
    <row r="20" spans="2:15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5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phoneticPr fontId="15" type="noConversion"/>
  <pageMargins left="0.7" right="0.7" top="0.75" bottom="0.75" header="0.3" footer="0.3"/>
  <pageSetup paperSize="9"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'Pull-down menu options'!$C$2:$C$7</xm:f>
          </x14:formula1>
          <xm:sqref>I2:I13</xm:sqref>
        </x14:dataValidation>
        <x14:dataValidation type="list" allowBlank="1" showInputMessage="1" showErrorMessage="1">
          <x14:formula1>
            <xm:f>'Pull-down menu options'!$B$2:$B$14</xm:f>
          </x14:formula1>
          <xm:sqref>H2:H13</xm:sqref>
        </x14:dataValidation>
        <x14:dataValidation type="list" allowBlank="1" showInputMessage="1" showErrorMessage="1">
          <x14:formula1>
            <xm:f>'Pull-down menu options'!$A$2:$A$5</xm:f>
          </x14:formula1>
          <xm:sqref>G2:G13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21"/>
  <sheetViews>
    <sheetView workbookViewId="0">
      <pane ySplit="1" topLeftCell="A2" activePane="bottomLeft" state="frozen"/>
      <selection activeCell="G14" sqref="G14"/>
      <selection pane="bottomLeft" activeCell="A14" sqref="A14"/>
    </sheetView>
  </sheetViews>
  <sheetFormatPr defaultColWidth="9" defaultRowHeight="16.5" x14ac:dyDescent="0.15"/>
  <cols>
    <col min="1" max="1" width="8.375" style="1" customWidth="1"/>
    <col min="2" max="2" width="16.125" style="2" customWidth="1"/>
    <col min="3" max="3" width="17.5" style="2" customWidth="1"/>
    <col min="4" max="4" width="12.5" style="2" customWidth="1"/>
    <col min="5" max="5" width="27.5" style="2" customWidth="1"/>
    <col min="6" max="6" width="16.5" style="2" customWidth="1"/>
    <col min="7" max="7" width="14.125" style="2" customWidth="1"/>
    <col min="8" max="8" width="17.75" style="6" customWidth="1"/>
    <col min="9" max="9" width="17.5" style="2" customWidth="1"/>
    <col min="10" max="10" width="21.75" style="2" customWidth="1"/>
    <col min="11" max="11" width="15.5" style="2" customWidth="1"/>
    <col min="12" max="12" width="26.875" style="2" customWidth="1"/>
    <col min="13" max="13" width="18.125" style="2" customWidth="1"/>
    <col min="14" max="14" width="19.625" style="2" customWidth="1"/>
    <col min="15" max="15" width="21.75" style="2" customWidth="1"/>
    <col min="16" max="16" width="8.625" style="2" customWidth="1"/>
    <col min="17" max="16384" width="9" style="2"/>
  </cols>
  <sheetData>
    <row r="1" spans="1:16" ht="83.45" customHeight="1" x14ac:dyDescent="0.15">
      <c r="A1" s="3" t="s">
        <v>148</v>
      </c>
      <c r="B1" s="7" t="s">
        <v>63</v>
      </c>
      <c r="C1" s="7" t="s">
        <v>62</v>
      </c>
      <c r="D1" s="7" t="s">
        <v>61</v>
      </c>
      <c r="E1" s="20" t="s">
        <v>159</v>
      </c>
      <c r="F1" s="8" t="s">
        <v>60</v>
      </c>
      <c r="G1" s="3" t="s">
        <v>64</v>
      </c>
      <c r="H1" s="3" t="s">
        <v>58</v>
      </c>
      <c r="I1" s="3" t="s">
        <v>59</v>
      </c>
      <c r="J1" s="7" t="s">
        <v>151</v>
      </c>
      <c r="K1" s="7" t="s">
        <v>116</v>
      </c>
      <c r="L1" s="7" t="s">
        <v>152</v>
      </c>
      <c r="M1" s="9" t="s">
        <v>93</v>
      </c>
      <c r="N1" s="10" t="s">
        <v>95</v>
      </c>
      <c r="O1" s="10" t="s">
        <v>96</v>
      </c>
      <c r="P1" s="3" t="s">
        <v>39</v>
      </c>
    </row>
    <row r="2" spans="1:16" x14ac:dyDescent="0.15">
      <c r="A2" s="1">
        <v>1</v>
      </c>
      <c r="B2" s="1" t="s">
        <v>111</v>
      </c>
      <c r="C2" s="1" t="s">
        <v>114</v>
      </c>
      <c r="D2" s="1">
        <v>4</v>
      </c>
      <c r="E2" s="1" t="s">
        <v>48</v>
      </c>
      <c r="F2" s="11">
        <v>1</v>
      </c>
      <c r="G2" s="1" t="s">
        <v>12</v>
      </c>
      <c r="H2" s="1" t="s">
        <v>20</v>
      </c>
      <c r="I2" s="1" t="s">
        <v>90</v>
      </c>
      <c r="J2" s="4"/>
      <c r="K2" s="16" t="s">
        <v>133</v>
      </c>
      <c r="L2" s="17" t="s">
        <v>136</v>
      </c>
      <c r="M2" s="1">
        <v>150</v>
      </c>
      <c r="N2" s="1">
        <f t="shared" ref="N2:N13" si="0">D2*F2</f>
        <v>4</v>
      </c>
      <c r="O2" s="1">
        <f t="shared" ref="O2:O13" si="1">M2*N2</f>
        <v>600</v>
      </c>
      <c r="P2" s="1"/>
    </row>
    <row r="3" spans="1:16" x14ac:dyDescent="0.15">
      <c r="A3" s="1">
        <v>2</v>
      </c>
      <c r="B3" s="1" t="s">
        <v>111</v>
      </c>
      <c r="C3" s="1" t="s">
        <v>43</v>
      </c>
      <c r="D3" s="1">
        <v>4</v>
      </c>
      <c r="E3" s="1" t="s">
        <v>45</v>
      </c>
      <c r="F3" s="11">
        <v>1</v>
      </c>
      <c r="G3" s="1" t="s">
        <v>12</v>
      </c>
      <c r="H3" s="1" t="s">
        <v>37</v>
      </c>
      <c r="I3" s="1" t="s">
        <v>92</v>
      </c>
      <c r="J3" s="16" t="s">
        <v>118</v>
      </c>
      <c r="K3" s="16" t="s">
        <v>134</v>
      </c>
      <c r="L3" s="17" t="s">
        <v>137</v>
      </c>
      <c r="M3" s="1">
        <v>150</v>
      </c>
      <c r="N3" s="1">
        <f t="shared" si="0"/>
        <v>4</v>
      </c>
      <c r="O3" s="1">
        <f t="shared" si="1"/>
        <v>600</v>
      </c>
      <c r="P3" s="1"/>
    </row>
    <row r="4" spans="1:16" x14ac:dyDescent="0.15">
      <c r="A4" s="1">
        <v>3</v>
      </c>
      <c r="B4" s="1" t="s">
        <v>74</v>
      </c>
      <c r="C4" s="1" t="s">
        <v>69</v>
      </c>
      <c r="D4" s="1">
        <v>4</v>
      </c>
      <c r="E4" s="1" t="s">
        <v>70</v>
      </c>
      <c r="F4" s="11">
        <v>2</v>
      </c>
      <c r="G4" s="1" t="s">
        <v>12</v>
      </c>
      <c r="H4" s="1" t="s">
        <v>72</v>
      </c>
      <c r="I4" s="1" t="s">
        <v>90</v>
      </c>
      <c r="J4" s="16"/>
      <c r="K4" s="16" t="s">
        <v>133</v>
      </c>
      <c r="L4" s="17" t="s">
        <v>140</v>
      </c>
      <c r="M4" s="1">
        <v>2</v>
      </c>
      <c r="N4" s="1">
        <f t="shared" si="0"/>
        <v>8</v>
      </c>
      <c r="O4" s="1">
        <f t="shared" si="1"/>
        <v>16</v>
      </c>
      <c r="P4" s="1"/>
    </row>
    <row r="5" spans="1:16" ht="33" x14ac:dyDescent="0.15">
      <c r="A5" s="1">
        <v>4</v>
      </c>
      <c r="B5" s="1" t="s">
        <v>8</v>
      </c>
      <c r="C5" s="1" t="s">
        <v>88</v>
      </c>
      <c r="D5" s="1">
        <v>1</v>
      </c>
      <c r="E5" s="1" t="s">
        <v>77</v>
      </c>
      <c r="F5" s="11">
        <v>1</v>
      </c>
      <c r="G5" s="1" t="s">
        <v>11</v>
      </c>
      <c r="H5" s="1" t="s">
        <v>27</v>
      </c>
      <c r="I5" s="1" t="s">
        <v>92</v>
      </c>
      <c r="J5" s="16" t="s">
        <v>123</v>
      </c>
      <c r="K5" s="16" t="s">
        <v>124</v>
      </c>
      <c r="L5" s="17" t="s">
        <v>141</v>
      </c>
      <c r="M5" s="1">
        <v>499</v>
      </c>
      <c r="N5" s="1">
        <f t="shared" si="0"/>
        <v>1</v>
      </c>
      <c r="O5" s="1">
        <f t="shared" si="1"/>
        <v>499</v>
      </c>
      <c r="P5" s="1"/>
    </row>
    <row r="6" spans="1:16" x14ac:dyDescent="0.15">
      <c r="A6" s="1">
        <v>5</v>
      </c>
      <c r="B6" s="1" t="s">
        <v>112</v>
      </c>
      <c r="C6" s="1" t="s">
        <v>51</v>
      </c>
      <c r="D6" s="1">
        <v>1</v>
      </c>
      <c r="E6" s="1" t="s">
        <v>49</v>
      </c>
      <c r="F6" s="11">
        <v>1</v>
      </c>
      <c r="G6" s="1" t="s">
        <v>12</v>
      </c>
      <c r="H6" s="1" t="s">
        <v>34</v>
      </c>
      <c r="I6" s="1" t="s">
        <v>30</v>
      </c>
      <c r="J6" s="16"/>
      <c r="K6" s="16" t="s">
        <v>130</v>
      </c>
      <c r="L6" s="17" t="s">
        <v>142</v>
      </c>
      <c r="M6" s="1">
        <v>10</v>
      </c>
      <c r="N6" s="1">
        <f t="shared" si="0"/>
        <v>1</v>
      </c>
      <c r="O6" s="1">
        <f t="shared" si="1"/>
        <v>10</v>
      </c>
      <c r="P6" s="1"/>
    </row>
    <row r="7" spans="1:16" x14ac:dyDescent="0.15">
      <c r="A7" s="1">
        <v>6</v>
      </c>
      <c r="B7" s="1" t="s">
        <v>112</v>
      </c>
      <c r="C7" s="1" t="s">
        <v>54</v>
      </c>
      <c r="D7" s="1">
        <v>1</v>
      </c>
      <c r="E7" s="1" t="s">
        <v>80</v>
      </c>
      <c r="F7" s="11">
        <v>1</v>
      </c>
      <c r="G7" s="1" t="s">
        <v>11</v>
      </c>
      <c r="H7" s="1" t="s">
        <v>25</v>
      </c>
      <c r="I7" s="1" t="s">
        <v>92</v>
      </c>
      <c r="J7" s="16" t="s">
        <v>119</v>
      </c>
      <c r="K7" s="16" t="s">
        <v>125</v>
      </c>
      <c r="L7" s="17" t="s">
        <v>138</v>
      </c>
      <c r="M7" s="1">
        <v>12</v>
      </c>
      <c r="N7" s="1">
        <f t="shared" si="0"/>
        <v>1</v>
      </c>
      <c r="O7" s="1">
        <f t="shared" si="1"/>
        <v>12</v>
      </c>
      <c r="P7" s="1"/>
    </row>
    <row r="8" spans="1:16" ht="33" x14ac:dyDescent="0.15">
      <c r="A8" s="1">
        <v>7</v>
      </c>
      <c r="B8" s="1" t="s">
        <v>112</v>
      </c>
      <c r="C8" s="1" t="s">
        <v>115</v>
      </c>
      <c r="D8" s="1">
        <v>1</v>
      </c>
      <c r="E8" s="1" t="s">
        <v>53</v>
      </c>
      <c r="F8" s="11">
        <v>1</v>
      </c>
      <c r="G8" s="1" t="s">
        <v>12</v>
      </c>
      <c r="H8" s="1" t="s">
        <v>36</v>
      </c>
      <c r="I8" s="1" t="s">
        <v>92</v>
      </c>
      <c r="J8" s="16" t="s">
        <v>144</v>
      </c>
      <c r="K8" s="16" t="s">
        <v>135</v>
      </c>
      <c r="L8" s="17" t="s">
        <v>143</v>
      </c>
      <c r="M8" s="1">
        <v>0.2</v>
      </c>
      <c r="N8" s="1">
        <f t="shared" si="0"/>
        <v>1</v>
      </c>
      <c r="O8" s="1">
        <f t="shared" si="1"/>
        <v>0.2</v>
      </c>
      <c r="P8" s="1"/>
    </row>
    <row r="9" spans="1:16" x14ac:dyDescent="0.15">
      <c r="A9" s="1">
        <v>8</v>
      </c>
      <c r="B9" s="1" t="s">
        <v>55</v>
      </c>
      <c r="C9" s="1" t="s">
        <v>50</v>
      </c>
      <c r="D9" s="1">
        <v>1</v>
      </c>
      <c r="E9" s="1" t="s">
        <v>46</v>
      </c>
      <c r="F9" s="11">
        <v>1</v>
      </c>
      <c r="G9" s="1" t="s">
        <v>10</v>
      </c>
      <c r="H9" s="1" t="s">
        <v>26</v>
      </c>
      <c r="I9" s="1" t="s">
        <v>91</v>
      </c>
      <c r="J9" s="16" t="s">
        <v>120</v>
      </c>
      <c r="K9" s="16" t="s">
        <v>124</v>
      </c>
      <c r="L9" s="17" t="s">
        <v>139</v>
      </c>
      <c r="M9" s="1">
        <v>299</v>
      </c>
      <c r="N9" s="1">
        <f t="shared" si="0"/>
        <v>1</v>
      </c>
      <c r="O9" s="1">
        <f t="shared" si="1"/>
        <v>299</v>
      </c>
      <c r="P9" s="1"/>
    </row>
    <row r="10" spans="1:16" x14ac:dyDescent="0.15">
      <c r="A10" s="1">
        <v>9</v>
      </c>
      <c r="B10" s="1" t="s">
        <v>79</v>
      </c>
      <c r="C10" s="1" t="s">
        <v>56</v>
      </c>
      <c r="D10" s="1">
        <v>1</v>
      </c>
      <c r="E10" s="1" t="s">
        <v>57</v>
      </c>
      <c r="F10" s="11">
        <v>1</v>
      </c>
      <c r="G10" s="1" t="s">
        <v>9</v>
      </c>
      <c r="H10" s="1" t="s">
        <v>67</v>
      </c>
      <c r="I10" s="1" t="s">
        <v>28</v>
      </c>
      <c r="J10" s="16"/>
      <c r="K10" s="16" t="s">
        <v>129</v>
      </c>
      <c r="L10" s="16"/>
      <c r="M10" s="1">
        <v>50</v>
      </c>
      <c r="N10" s="1">
        <f t="shared" si="0"/>
        <v>1</v>
      </c>
      <c r="O10" s="1">
        <f t="shared" si="1"/>
        <v>50</v>
      </c>
      <c r="P10" s="1"/>
    </row>
    <row r="11" spans="1:16" x14ac:dyDescent="0.15">
      <c r="A11" s="1">
        <v>10</v>
      </c>
      <c r="B11" s="1" t="s">
        <v>113</v>
      </c>
      <c r="C11" s="1" t="s">
        <v>75</v>
      </c>
      <c r="D11" s="1">
        <v>1</v>
      </c>
      <c r="E11" s="1" t="s">
        <v>78</v>
      </c>
      <c r="F11" s="11">
        <v>1</v>
      </c>
      <c r="G11" s="1" t="s">
        <v>19</v>
      </c>
      <c r="H11" s="1" t="s">
        <v>25</v>
      </c>
      <c r="I11" s="1" t="s">
        <v>23</v>
      </c>
      <c r="J11" s="16" t="s">
        <v>121</v>
      </c>
      <c r="K11" s="16" t="s">
        <v>126</v>
      </c>
      <c r="L11" s="17" t="s">
        <v>145</v>
      </c>
      <c r="M11" s="1">
        <v>7599</v>
      </c>
      <c r="N11" s="1">
        <f t="shared" si="0"/>
        <v>1</v>
      </c>
      <c r="O11" s="1">
        <f t="shared" si="1"/>
        <v>7599</v>
      </c>
      <c r="P11" s="1"/>
    </row>
    <row r="12" spans="1:16" x14ac:dyDescent="0.15">
      <c r="A12" s="1">
        <v>11</v>
      </c>
      <c r="B12" s="1" t="s">
        <v>76</v>
      </c>
      <c r="C12" s="1" t="s">
        <v>83</v>
      </c>
      <c r="D12" s="1">
        <v>1</v>
      </c>
      <c r="E12" s="1" t="s">
        <v>84</v>
      </c>
      <c r="F12" s="11">
        <v>2</v>
      </c>
      <c r="G12" s="1" t="s">
        <v>18</v>
      </c>
      <c r="H12" s="1" t="s">
        <v>24</v>
      </c>
      <c r="I12" s="1" t="s">
        <v>22</v>
      </c>
      <c r="J12" s="16" t="s">
        <v>122</v>
      </c>
      <c r="K12" s="16" t="s">
        <v>127</v>
      </c>
      <c r="L12" s="17" t="s">
        <v>146</v>
      </c>
      <c r="M12" s="1">
        <v>1599</v>
      </c>
      <c r="N12" s="1">
        <f t="shared" si="0"/>
        <v>2</v>
      </c>
      <c r="O12" s="1">
        <f t="shared" si="1"/>
        <v>3198</v>
      </c>
      <c r="P12" s="1"/>
    </row>
    <row r="13" spans="1:16" x14ac:dyDescent="0.15">
      <c r="A13" s="1">
        <v>12</v>
      </c>
      <c r="B13" s="1" t="s">
        <v>85</v>
      </c>
      <c r="C13" s="1" t="s">
        <v>86</v>
      </c>
      <c r="D13" s="1">
        <v>2</v>
      </c>
      <c r="E13" s="14" t="s">
        <v>150</v>
      </c>
      <c r="F13" s="11">
        <v>1</v>
      </c>
      <c r="G13" s="1" t="s">
        <v>17</v>
      </c>
      <c r="H13" s="1" t="s">
        <v>16</v>
      </c>
      <c r="I13" s="1" t="s">
        <v>89</v>
      </c>
      <c r="J13" s="4"/>
      <c r="K13" s="16" t="s">
        <v>130</v>
      </c>
      <c r="L13" s="16"/>
      <c r="M13" s="1">
        <v>5</v>
      </c>
      <c r="N13" s="1">
        <f t="shared" si="0"/>
        <v>2</v>
      </c>
      <c r="O13" s="1">
        <f t="shared" si="1"/>
        <v>10</v>
      </c>
      <c r="P13" s="1"/>
    </row>
    <row r="14" spans="1:16" x14ac:dyDescent="0.15">
      <c r="B14" s="1"/>
      <c r="C14" s="1"/>
      <c r="D14" s="1"/>
      <c r="E14" s="1"/>
      <c r="F14" s="1"/>
      <c r="G14" s="1"/>
      <c r="I14" s="1"/>
    </row>
    <row r="15" spans="1:16" x14ac:dyDescent="0.3">
      <c r="B15" s="1"/>
      <c r="C15" s="1"/>
      <c r="D15" s="1"/>
      <c r="E15" s="1"/>
      <c r="F15" s="1"/>
      <c r="G15" s="1"/>
      <c r="N15" s="18" t="s">
        <v>147</v>
      </c>
      <c r="O15" s="1">
        <f>SUM(表1_36[Total cost of the material for parent module
(calculate)])</f>
        <v>12893.2</v>
      </c>
    </row>
    <row r="16" spans="1:16" x14ac:dyDescent="0.15">
      <c r="B16" s="1"/>
      <c r="C16" s="1"/>
      <c r="D16" s="1"/>
      <c r="E16" s="1"/>
      <c r="F16" s="1"/>
      <c r="G16" s="1"/>
      <c r="I16" s="1"/>
    </row>
    <row r="17" spans="2:12" x14ac:dyDescent="0.15">
      <c r="B17" s="1"/>
      <c r="C17" s="1"/>
      <c r="D17" s="1"/>
      <c r="E17" s="1"/>
      <c r="F17" s="1"/>
      <c r="G17" s="1"/>
      <c r="I17" s="1"/>
    </row>
    <row r="18" spans="2:12" x14ac:dyDescent="0.15">
      <c r="B18" s="1"/>
      <c r="C18" s="1"/>
      <c r="D18" s="1"/>
      <c r="E18" s="1"/>
      <c r="F18" s="1"/>
      <c r="G18" s="1"/>
      <c r="I18" s="1"/>
    </row>
    <row r="19" spans="2:12" x14ac:dyDescent="0.15">
      <c r="B19" s="1"/>
      <c r="C19" s="1"/>
      <c r="D19" s="1"/>
      <c r="E19" s="1"/>
      <c r="F19" s="1"/>
      <c r="G19" s="1"/>
      <c r="I19" s="1"/>
      <c r="L19" s="2" t="s">
        <v>3</v>
      </c>
    </row>
    <row r="20" spans="2:12" x14ac:dyDescent="0.15">
      <c r="B20" s="1"/>
      <c r="C20" s="1"/>
      <c r="D20" s="1"/>
      <c r="E20" s="1"/>
      <c r="F20" s="1"/>
      <c r="G20" s="1"/>
      <c r="I20" s="1"/>
    </row>
    <row r="21" spans="2:12" x14ac:dyDescent="0.15">
      <c r="B21" s="1"/>
      <c r="C21" s="1"/>
      <c r="D21" s="1"/>
      <c r="E21" s="1"/>
      <c r="F21" s="1"/>
      <c r="G21" s="1"/>
      <c r="I21" s="1"/>
    </row>
  </sheetData>
  <phoneticPr fontId="15" type="noConversion"/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'Pull-down menu options'!$A$2:$A$5</xm:f>
          </x14:formula1>
          <xm:sqref>G2:G13</xm:sqref>
        </x14:dataValidation>
        <x14:dataValidation type="list" allowBlank="1" showInputMessage="1" showErrorMessage="1">
          <x14:formula1>
            <xm:f>'Pull-down menu options'!$B$2:$B$14</xm:f>
          </x14:formula1>
          <xm:sqref>H2:H13</xm:sqref>
        </x14:dataValidation>
        <x14:dataValidation type="list" allowBlank="1" showInputMessage="1" showErrorMessage="1">
          <x14:formula1>
            <xm:f>'Pull-down menu options'!$C$2:$C$7</xm:f>
          </x14:formula1>
          <xm:sqref>I2:I13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20"/>
  <sheetViews>
    <sheetView workbookViewId="0">
      <selection activeCell="A14" sqref="A14"/>
    </sheetView>
  </sheetViews>
  <sheetFormatPr defaultColWidth="9" defaultRowHeight="16.5" x14ac:dyDescent="0.15"/>
  <cols>
    <col min="1" max="1" width="12.625" style="1" customWidth="1"/>
    <col min="2" max="2" width="17.625" style="1" customWidth="1"/>
    <col min="3" max="3" width="15.75" style="1" customWidth="1"/>
    <col min="4" max="16384" width="9" style="1"/>
  </cols>
  <sheetData>
    <row r="1" spans="1:3" ht="33.6" customHeight="1" x14ac:dyDescent="0.15">
      <c r="A1" s="3" t="s">
        <v>13</v>
      </c>
      <c r="B1" s="3" t="s">
        <v>14</v>
      </c>
      <c r="C1" s="3" t="s">
        <v>15</v>
      </c>
    </row>
    <row r="2" spans="1:3" x14ac:dyDescent="0.15">
      <c r="A2" s="1" t="s">
        <v>12</v>
      </c>
      <c r="B2" s="1" t="s">
        <v>21</v>
      </c>
      <c r="C2" s="1" t="s">
        <v>29</v>
      </c>
    </row>
    <row r="3" spans="1:3" x14ac:dyDescent="0.15">
      <c r="A3" s="4" t="s">
        <v>11</v>
      </c>
      <c r="B3" s="1" t="s">
        <v>1</v>
      </c>
      <c r="C3" s="1" t="s">
        <v>31</v>
      </c>
    </row>
    <row r="4" spans="1:3" x14ac:dyDescent="0.15">
      <c r="A4" s="1" t="s">
        <v>19</v>
      </c>
      <c r="B4" s="1" t="s">
        <v>35</v>
      </c>
      <c r="C4" s="1" t="s">
        <v>90</v>
      </c>
    </row>
    <row r="5" spans="1:3" x14ac:dyDescent="0.15">
      <c r="A5" s="1" t="s">
        <v>41</v>
      </c>
      <c r="B5" s="1" t="s">
        <v>0</v>
      </c>
      <c r="C5" s="1" t="s">
        <v>92</v>
      </c>
    </row>
    <row r="6" spans="1:3" x14ac:dyDescent="0.15">
      <c r="B6" s="1" t="s">
        <v>33</v>
      </c>
      <c r="C6" s="1" t="s">
        <v>23</v>
      </c>
    </row>
    <row r="7" spans="1:3" x14ac:dyDescent="0.15">
      <c r="B7" s="1" t="s">
        <v>73</v>
      </c>
      <c r="C7" s="1" t="s">
        <v>17</v>
      </c>
    </row>
    <row r="8" spans="1:3" x14ac:dyDescent="0.15">
      <c r="B8" s="1" t="s">
        <v>37</v>
      </c>
    </row>
    <row r="9" spans="1:3" x14ac:dyDescent="0.15">
      <c r="B9" s="1" t="s">
        <v>2</v>
      </c>
    </row>
    <row r="10" spans="1:3" x14ac:dyDescent="0.15">
      <c r="B10" s="1" t="s">
        <v>68</v>
      </c>
    </row>
    <row r="11" spans="1:3" x14ac:dyDescent="0.15">
      <c r="B11" s="1" t="s">
        <v>25</v>
      </c>
    </row>
    <row r="12" spans="1:3" x14ac:dyDescent="0.15">
      <c r="B12" s="1" t="s">
        <v>27</v>
      </c>
    </row>
    <row r="13" spans="1:3" x14ac:dyDescent="0.15">
      <c r="B13" s="1" t="s">
        <v>17</v>
      </c>
    </row>
    <row r="14" spans="1:3" ht="33" x14ac:dyDescent="0.15">
      <c r="B14" s="4" t="s">
        <v>42</v>
      </c>
    </row>
    <row r="20" ht="12" customHeight="1" x14ac:dyDescent="0.15"/>
  </sheetData>
  <phoneticPr fontId="1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Precautions</vt:lpstr>
      <vt:lpstr>Overview of process</vt:lpstr>
      <vt:lpstr>Standard BOM</vt:lpstr>
      <vt:lpstr>Engineer BOM</vt:lpstr>
      <vt:lpstr>Hero BOM</vt:lpstr>
      <vt:lpstr>Other robots </vt:lpstr>
      <vt:lpstr>Pull-down menu options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2020-01-06T15:41:39Z</dcterms:modified>
  <cp:category/>
  <cp:contentStatus/>
</cp:coreProperties>
</file>